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삼성전자\Desktop\"/>
    </mc:Choice>
  </mc:AlternateContent>
  <bookViews>
    <workbookView xWindow="0" yWindow="0" windowWidth="23970" windowHeight="10140" activeTab="2"/>
  </bookViews>
  <sheets>
    <sheet name="예산총칙내용" sheetId="8" r:id="rId1"/>
    <sheet name="세입" sheetId="1" r:id="rId2"/>
    <sheet name="세출" sheetId="10" r:id="rId3"/>
  </sheets>
  <calcPr calcId="162913"/>
</workbook>
</file>

<file path=xl/calcChain.xml><?xml version="1.0" encoding="utf-8"?>
<calcChain xmlns="http://schemas.openxmlformats.org/spreadsheetml/2006/main">
  <c r="J51" i="10" l="1"/>
  <c r="J52" i="10"/>
  <c r="K22" i="1"/>
  <c r="G54" i="10" l="1"/>
  <c r="G44" i="10"/>
  <c r="G30" i="10"/>
  <c r="G28" i="10"/>
  <c r="G26" i="1"/>
  <c r="G18" i="1"/>
  <c r="G14" i="1"/>
  <c r="G12" i="1"/>
  <c r="G10" i="1"/>
  <c r="I7" i="8"/>
  <c r="I8" i="8"/>
  <c r="I9" i="8"/>
  <c r="I10" i="8"/>
  <c r="I6" i="8"/>
  <c r="E10" i="8"/>
  <c r="E9" i="8"/>
  <c r="E7" i="8"/>
  <c r="L22" i="10" l="1"/>
  <c r="L7" i="10" s="1"/>
  <c r="L6" i="10" s="1"/>
  <c r="L15" i="1"/>
  <c r="L6" i="1" s="1"/>
  <c r="L16" i="1"/>
  <c r="F54" i="10" l="1"/>
  <c r="F52" i="10" s="1"/>
  <c r="F51" i="10" s="1"/>
  <c r="L52" i="10"/>
  <c r="L51" i="10" s="1"/>
  <c r="E8" i="8"/>
  <c r="I11" i="8"/>
  <c r="E42" i="10" l="1"/>
  <c r="E41" i="10" s="1"/>
  <c r="E52" i="10"/>
  <c r="E34" i="10"/>
  <c r="E33" i="10" s="1"/>
  <c r="E22" i="10"/>
  <c r="E19" i="10"/>
  <c r="E8" i="10"/>
  <c r="F40" i="10"/>
  <c r="G40" i="10" s="1"/>
  <c r="F38" i="10"/>
  <c r="G38" i="10" s="1"/>
  <c r="F48" i="10"/>
  <c r="F50" i="10"/>
  <c r="G50" i="10" s="1"/>
  <c r="F46" i="10"/>
  <c r="G46" i="10" s="1"/>
  <c r="F26" i="10"/>
  <c r="G26" i="10" s="1"/>
  <c r="F28" i="10"/>
  <c r="F30" i="10"/>
  <c r="F32" i="10"/>
  <c r="G32" i="10" s="1"/>
  <c r="F24" i="10"/>
  <c r="G24" i="10" s="1"/>
  <c r="F21" i="10"/>
  <c r="F12" i="10"/>
  <c r="G12" i="10" s="1"/>
  <c r="F14" i="10"/>
  <c r="G14" i="10" s="1"/>
  <c r="F16" i="10"/>
  <c r="G16" i="10" s="1"/>
  <c r="F18" i="10"/>
  <c r="G18" i="10" s="1"/>
  <c r="F10" i="10"/>
  <c r="G10" i="10" s="1"/>
  <c r="K34" i="10"/>
  <c r="K33" i="10" s="1"/>
  <c r="J34" i="10"/>
  <c r="J33" i="10" s="1"/>
  <c r="K42" i="10"/>
  <c r="K41" i="10" s="1"/>
  <c r="K22" i="10"/>
  <c r="K19" i="10"/>
  <c r="K8" i="10"/>
  <c r="J42" i="10"/>
  <c r="J41" i="10" s="1"/>
  <c r="J22" i="10"/>
  <c r="J19" i="10"/>
  <c r="F19" i="10" s="1"/>
  <c r="G19" i="10" s="1"/>
  <c r="J8" i="10"/>
  <c r="E51" i="10" l="1"/>
  <c r="G51" i="10" s="1"/>
  <c r="G52" i="10"/>
  <c r="F41" i="10"/>
  <c r="G41" i="10" s="1"/>
  <c r="G48" i="10"/>
  <c r="H48" i="10" s="1"/>
  <c r="G21" i="10"/>
  <c r="H21" i="10" s="1"/>
  <c r="F22" i="10"/>
  <c r="G22" i="10" s="1"/>
  <c r="F33" i="10"/>
  <c r="G33" i="10" s="1"/>
  <c r="F42" i="10"/>
  <c r="G42" i="10" s="1"/>
  <c r="F8" i="10"/>
  <c r="G8" i="10" s="1"/>
  <c r="E7" i="10"/>
  <c r="E6" i="10" s="1"/>
  <c r="H19" i="10"/>
  <c r="F34" i="10"/>
  <c r="G34" i="10" s="1"/>
  <c r="J7" i="10"/>
  <c r="J6" i="10" s="1"/>
  <c r="K7" i="10"/>
  <c r="K6" i="10" s="1"/>
  <c r="H38" i="10"/>
  <c r="H14" i="10"/>
  <c r="H16" i="10"/>
  <c r="H18" i="10"/>
  <c r="H26" i="10"/>
  <c r="H28" i="10"/>
  <c r="H30" i="10"/>
  <c r="H32" i="10"/>
  <c r="K16" i="1"/>
  <c r="K15" i="1" s="1"/>
  <c r="K21" i="1"/>
  <c r="K8" i="1"/>
  <c r="K7" i="1" s="1"/>
  <c r="G20" i="1"/>
  <c r="F16" i="1"/>
  <c r="F15" i="1" s="1"/>
  <c r="F22" i="1"/>
  <c r="G24" i="1"/>
  <c r="H24" i="1" s="1"/>
  <c r="H18" i="1"/>
  <c r="H12" i="1"/>
  <c r="F8" i="1"/>
  <c r="E8" i="1"/>
  <c r="E7" i="1" s="1"/>
  <c r="E16" i="1"/>
  <c r="F7" i="10" l="1"/>
  <c r="G7" i="10" s="1"/>
  <c r="K6" i="1"/>
  <c r="G16" i="1"/>
  <c r="F21" i="1"/>
  <c r="F7" i="1"/>
  <c r="G7" i="1" s="1"/>
  <c r="G8" i="1"/>
  <c r="H5" i="8"/>
  <c r="G5" i="8"/>
  <c r="F6" i="10" l="1"/>
  <c r="G6" i="10" s="1"/>
  <c r="I5" i="8"/>
  <c r="H10" i="10"/>
  <c r="H12" i="10"/>
  <c r="H24" i="10"/>
  <c r="H33" i="10"/>
  <c r="H34" i="10"/>
  <c r="H40" i="10"/>
  <c r="H41" i="10"/>
  <c r="H42" i="10"/>
  <c r="H46" i="10"/>
  <c r="H50" i="10"/>
  <c r="H51" i="10"/>
  <c r="H52" i="10"/>
  <c r="H54" i="10"/>
  <c r="J8" i="1"/>
  <c r="J7" i="1" s="1"/>
  <c r="H7" i="10" l="1"/>
  <c r="H6" i="10"/>
  <c r="H8" i="10"/>
  <c r="E21" i="1"/>
  <c r="G21" i="1" s="1"/>
  <c r="H21" i="1" s="1"/>
  <c r="E22" i="1"/>
  <c r="G22" i="1" s="1"/>
  <c r="J6" i="1" l="1"/>
  <c r="H22" i="10" l="1"/>
  <c r="H14" i="1"/>
  <c r="E11" i="8"/>
  <c r="E6" i="8"/>
  <c r="D5" i="8"/>
  <c r="C5" i="8"/>
  <c r="H22" i="1"/>
  <c r="E5" i="8" l="1"/>
  <c r="F6" i="1"/>
  <c r="E15" i="1" l="1"/>
  <c r="E6" i="1" l="1"/>
  <c r="G6" i="1" s="1"/>
  <c r="G15" i="1"/>
  <c r="H10" i="1"/>
  <c r="H26" i="1"/>
  <c r="H15" i="1" l="1"/>
  <c r="H8" i="1"/>
  <c r="H7" i="1" l="1"/>
  <c r="H6" i="1"/>
  <c r="H16" i="1" l="1"/>
</calcChain>
</file>

<file path=xl/comments1.xml><?xml version="1.0" encoding="utf-8"?>
<comments xmlns="http://schemas.openxmlformats.org/spreadsheetml/2006/main">
  <authors>
    <author>Windows 사용자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<sst xmlns="http://schemas.openxmlformats.org/spreadsheetml/2006/main" count="150" uniqueCount="135">
  <si>
    <t>과  목</t>
    <phoneticPr fontId="3" type="noConversion"/>
  </si>
  <si>
    <t>증  감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</si>
  <si>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</si>
  <si>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</si>
  <si>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</si>
  <si>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금액</t>
    <phoneticPr fontId="3" type="noConversion"/>
  </si>
  <si>
    <t>총    계</t>
    <phoneticPr fontId="3" type="noConversion"/>
  </si>
  <si>
    <t>111</t>
    <phoneticPr fontId="3" type="noConversion"/>
  </si>
  <si>
    <t>04 보조금수입</t>
    <phoneticPr fontId="3" type="noConversion"/>
  </si>
  <si>
    <t>41 보조금수입</t>
    <phoneticPr fontId="3" type="noConversion"/>
  </si>
  <si>
    <t xml:space="preserve"> </t>
    <phoneticPr fontId="3" type="noConversion"/>
  </si>
  <si>
    <t>(전년도이월금)</t>
    <phoneticPr fontId="3" type="noConversion"/>
  </si>
  <si>
    <t>(기타예금이자수입)</t>
    <phoneticPr fontId="3" type="noConversion"/>
  </si>
  <si>
    <t>(기타잡수입)</t>
    <phoneticPr fontId="3" type="noConversion"/>
  </si>
  <si>
    <r>
      <t xml:space="preserve">                                                                                                                                               </t>
    </r>
    <r>
      <rPr>
        <sz val="14"/>
        <rFont val="돋움"/>
        <family val="3"/>
        <charset val="129"/>
      </rPr>
      <t>(단위: 원)</t>
    </r>
    <phoneticPr fontId="3" type="noConversion"/>
  </si>
  <si>
    <t>09 이월금</t>
    <phoneticPr fontId="3" type="noConversion"/>
  </si>
  <si>
    <t>91 이월금</t>
    <phoneticPr fontId="3" type="noConversion"/>
  </si>
  <si>
    <t>911</t>
    <phoneticPr fontId="3" type="noConversion"/>
  </si>
  <si>
    <t>10 잡수입</t>
    <phoneticPr fontId="3" type="noConversion"/>
  </si>
  <si>
    <t>101 잡수입</t>
    <phoneticPr fontId="3" type="noConversion"/>
  </si>
  <si>
    <t>1012</t>
    <phoneticPr fontId="3" type="noConversion"/>
  </si>
  <si>
    <t>1013</t>
    <phoneticPr fontId="3" type="noConversion"/>
  </si>
  <si>
    <t xml:space="preserve">            구 분  
관 항   </t>
  </si>
  <si>
    <t>증감</t>
  </si>
  <si>
    <t xml:space="preserve">총  세  입 </t>
  </si>
  <si>
    <t>총  세  출</t>
  </si>
  <si>
    <t>입소자부담금</t>
  </si>
  <si>
    <t>인  건  비</t>
  </si>
  <si>
    <t>보조금수입</t>
  </si>
  <si>
    <t>업무추진비</t>
  </si>
  <si>
    <t>후원금수입</t>
  </si>
  <si>
    <t>관리운영비</t>
  </si>
  <si>
    <t>이  월  금</t>
  </si>
  <si>
    <t>잡  수  입</t>
  </si>
  <si>
    <t>사  업  비</t>
  </si>
  <si>
    <t>전 입 금</t>
  </si>
  <si>
    <t>예  비  비</t>
  </si>
  <si>
    <t>912</t>
    <phoneticPr fontId="3" type="noConversion"/>
  </si>
  <si>
    <t>(전년도이월금 - 후원금)</t>
    <phoneticPr fontId="3" type="noConversion"/>
  </si>
  <si>
    <t xml:space="preserve">            구 분
관 항</t>
    <phoneticPr fontId="2" type="noConversion"/>
  </si>
  <si>
    <t>413</t>
    <phoneticPr fontId="3" type="noConversion"/>
  </si>
  <si>
    <t>(시도보조금)</t>
    <phoneticPr fontId="3" type="noConversion"/>
  </si>
  <si>
    <t>(시군구보조금)</t>
    <phoneticPr fontId="3" type="noConversion"/>
  </si>
  <si>
    <t>시  설  비</t>
    <phoneticPr fontId="2" type="noConversion"/>
  </si>
  <si>
    <t>비율(%)</t>
    <phoneticPr fontId="3" type="noConversion"/>
  </si>
  <si>
    <t>산  출  내  역</t>
    <phoneticPr fontId="2" type="noConversion"/>
  </si>
  <si>
    <t>재   원   구   성</t>
    <phoneticPr fontId="3" type="noConversion"/>
  </si>
  <si>
    <t>보조금</t>
    <phoneticPr fontId="3" type="noConversion"/>
  </si>
  <si>
    <t>자부담</t>
    <phoneticPr fontId="3" type="noConversion"/>
  </si>
  <si>
    <t>비지정</t>
    <phoneticPr fontId="2" type="noConversion"/>
  </si>
  <si>
    <t>01 사무비</t>
    <phoneticPr fontId="3" type="noConversion"/>
  </si>
  <si>
    <t>11 인건비</t>
    <phoneticPr fontId="3" type="noConversion"/>
  </si>
  <si>
    <t>112</t>
    <phoneticPr fontId="2" type="noConversion"/>
  </si>
  <si>
    <t>132</t>
    <phoneticPr fontId="2" type="noConversion"/>
  </si>
  <si>
    <t>133</t>
    <phoneticPr fontId="2" type="noConversion"/>
  </si>
  <si>
    <t>134</t>
    <phoneticPr fontId="2" type="noConversion"/>
  </si>
  <si>
    <t>02 재산조성비</t>
    <phoneticPr fontId="3" type="noConversion"/>
  </si>
  <si>
    <t>21 시설비</t>
    <phoneticPr fontId="3" type="noConversion"/>
  </si>
  <si>
    <t>212</t>
    <phoneticPr fontId="2" type="noConversion"/>
  </si>
  <si>
    <t>213</t>
    <phoneticPr fontId="2" type="noConversion"/>
  </si>
  <si>
    <t>(시설장비유지비)</t>
    <phoneticPr fontId="3" type="noConversion"/>
  </si>
  <si>
    <t>03 사업비</t>
    <phoneticPr fontId="3" type="noConversion"/>
  </si>
  <si>
    <t>711</t>
    <phoneticPr fontId="3" type="noConversion"/>
  </si>
  <si>
    <t>(자산취득비)</t>
    <phoneticPr fontId="2" type="noConversion"/>
  </si>
  <si>
    <t>,</t>
    <phoneticPr fontId="2" type="noConversion"/>
  </si>
  <si>
    <t>후원금</t>
    <phoneticPr fontId="3" type="noConversion"/>
  </si>
  <si>
    <t>기금(국비)</t>
    <phoneticPr fontId="3" type="noConversion"/>
  </si>
  <si>
    <t>412</t>
    <phoneticPr fontId="2" type="noConversion"/>
  </si>
  <si>
    <t>411</t>
    <phoneticPr fontId="3" type="noConversion"/>
  </si>
  <si>
    <t>업무추진비</t>
    <phoneticPr fontId="2" type="noConversion"/>
  </si>
  <si>
    <t>운영비</t>
    <phoneticPr fontId="2" type="noConversion"/>
  </si>
  <si>
    <t>시설비</t>
    <phoneticPr fontId="2" type="noConversion"/>
  </si>
  <si>
    <t>사업비</t>
    <phoneticPr fontId="2" type="noConversion"/>
  </si>
  <si>
    <t>인건비</t>
    <phoneticPr fontId="2" type="noConversion"/>
  </si>
  <si>
    <t>115</t>
    <phoneticPr fontId="2" type="noConversion"/>
  </si>
  <si>
    <t>퇴직금 적립금</t>
    <phoneticPr fontId="2" type="noConversion"/>
  </si>
  <si>
    <t>116</t>
    <phoneticPr fontId="2" type="noConversion"/>
  </si>
  <si>
    <t>사회보험료</t>
    <phoneticPr fontId="2" type="noConversion"/>
  </si>
  <si>
    <t>117</t>
    <phoneticPr fontId="2" type="noConversion"/>
  </si>
  <si>
    <t>기타후생경비</t>
    <phoneticPr fontId="2" type="noConversion"/>
  </si>
  <si>
    <t>12</t>
    <phoneticPr fontId="2" type="noConversion"/>
  </si>
  <si>
    <t>123</t>
    <phoneticPr fontId="2" type="noConversion"/>
  </si>
  <si>
    <t>회의비</t>
    <phoneticPr fontId="2" type="noConversion"/>
  </si>
  <si>
    <t>13 운영비</t>
    <phoneticPr fontId="3" type="noConversion"/>
  </si>
  <si>
    <t>급여</t>
    <phoneticPr fontId="2" type="noConversion"/>
  </si>
  <si>
    <t>제수당</t>
    <phoneticPr fontId="2" type="noConversion"/>
  </si>
  <si>
    <t>수용비 및 수수료</t>
    <phoneticPr fontId="2" type="noConversion"/>
  </si>
  <si>
    <t>131</t>
    <phoneticPr fontId="2" type="noConversion"/>
  </si>
  <si>
    <t>136</t>
    <phoneticPr fontId="2" type="noConversion"/>
  </si>
  <si>
    <t>여비</t>
    <phoneticPr fontId="2" type="noConversion"/>
  </si>
  <si>
    <t>공공요금</t>
    <phoneticPr fontId="2" type="noConversion"/>
  </si>
  <si>
    <t>제세공과금</t>
    <phoneticPr fontId="2" type="noConversion"/>
  </si>
  <si>
    <t>기타운영비</t>
    <phoneticPr fontId="2" type="noConversion"/>
  </si>
  <si>
    <t>33 사업비</t>
    <phoneticPr fontId="3" type="noConversion"/>
  </si>
  <si>
    <t>만성정신장애인관리사업</t>
    <phoneticPr fontId="2" type="noConversion"/>
  </si>
  <si>
    <t>337</t>
    <phoneticPr fontId="2" type="noConversion"/>
  </si>
  <si>
    <t>정신건강증진 및 교육사업</t>
    <phoneticPr fontId="2" type="noConversion"/>
  </si>
  <si>
    <t>지역사회진단사업비</t>
    <phoneticPr fontId="2" type="noConversion"/>
  </si>
  <si>
    <t>후원금</t>
    <phoneticPr fontId="2" type="noConversion"/>
  </si>
  <si>
    <t>339</t>
    <phoneticPr fontId="2" type="noConversion"/>
  </si>
  <si>
    <t>336</t>
    <phoneticPr fontId="2" type="noConversion"/>
  </si>
  <si>
    <t>332</t>
    <phoneticPr fontId="2" type="noConversion"/>
  </si>
  <si>
    <t>사회심리재활사업</t>
    <phoneticPr fontId="2" type="noConversion"/>
  </si>
  <si>
    <t>2020년 본예산</t>
    <phoneticPr fontId="2" type="noConversion"/>
  </si>
  <si>
    <t>2021년 본예산</t>
    <phoneticPr fontId="2" type="noConversion"/>
  </si>
  <si>
    <t>2021년 본예산</t>
    <phoneticPr fontId="2" type="noConversion"/>
  </si>
  <si>
    <t>2020년
본예산</t>
    <phoneticPr fontId="3" type="noConversion"/>
  </si>
  <si>
    <t>2021년
본예산</t>
    <phoneticPr fontId="3" type="noConversion"/>
  </si>
  <si>
    <t>2021년 본예산</t>
    <phoneticPr fontId="3" type="noConversion"/>
  </si>
  <si>
    <t>반환금</t>
    <phoneticPr fontId="2" type="noConversion"/>
  </si>
  <si>
    <t>· 보조금:에어컨:1,600,000원/체온계:400,000원</t>
    <phoneticPr fontId="2" type="noConversion"/>
  </si>
  <si>
    <t>· 기초사업보조금만성정신장애인관리사업:2,000,000원
· 통합사업만성장애인관리사업:3,500,000원</t>
    <phoneticPr fontId="2" type="noConversion"/>
  </si>
  <si>
    <t>· 기초사업보조금교육:1,600,000원
· 자살예방사업정신건강증진사업:4,000,000원
· 생명존중사업정신건강증진사업비:1,460,500원
· 통합사업정신건강증진및 교육사업:82,500,000원</t>
    <phoneticPr fontId="2" type="noConversion"/>
  </si>
  <si>
    <t>·아동사업치료비지원비:1,600,000원
·생명존중사업치료비:1,000,000원</t>
    <phoneticPr fontId="2" type="noConversion"/>
  </si>
  <si>
    <t>·이자반환금:400,000원</t>
    <phoneticPr fontId="2" type="noConversion"/>
  </si>
  <si>
    <t>211</t>
    <phoneticPr fontId="2" type="noConversion"/>
  </si>
  <si>
    <t>(시설비)</t>
    <phoneticPr fontId="2" type="noConversion"/>
  </si>
  <si>
    <t>07 예비비 및 기타</t>
    <phoneticPr fontId="3" type="noConversion"/>
  </si>
  <si>
    <t>71 예비비및 기타</t>
    <phoneticPr fontId="3" type="noConversion"/>
  </si>
  <si>
    <t>(반환금)</t>
    <phoneticPr fontId="3" type="noConversion"/>
  </si>
  <si>
    <t>*제수당</t>
    <phoneticPr fontId="2" type="noConversion"/>
  </si>
  <si>
    <t>*기본급</t>
    <phoneticPr fontId="2" type="noConversion"/>
  </si>
  <si>
    <t>*퇴직적립금</t>
    <phoneticPr fontId="2" type="noConversion"/>
  </si>
  <si>
    <t>*사회보험료</t>
    <phoneticPr fontId="2" type="noConversion"/>
  </si>
  <si>
    <t>*기타 후생경비</t>
    <phoneticPr fontId="2" type="noConversion"/>
  </si>
  <si>
    <r>
      <t>*보조금:회의비 350,000원</t>
    </r>
    <r>
      <rPr>
        <sz val="10"/>
        <color rgb="FFFF0000"/>
        <rFont val="돋움"/>
        <family val="3"/>
        <charset val="129"/>
      </rPr>
      <t xml:space="preserve">
*자부담:회의비 1,000,000원</t>
    </r>
    <phoneticPr fontId="2" type="noConversion"/>
  </si>
  <si>
    <t>*여비</t>
    <phoneticPr fontId="2" type="noConversion"/>
  </si>
  <si>
    <r>
      <t>*보조금:10,398,390원 
*</t>
    </r>
    <r>
      <rPr>
        <sz val="10"/>
        <color rgb="FFFF0000"/>
        <rFont val="돋움"/>
        <family val="3"/>
        <charset val="129"/>
      </rPr>
      <t>자부담:1,000,000원</t>
    </r>
    <phoneticPr fontId="2" type="noConversion"/>
  </si>
  <si>
    <t>*공공요금</t>
    <phoneticPr fontId="2" type="noConversion"/>
  </si>
  <si>
    <t>· 직원상해공제보험비:100,000원/신원보증보험:200,000원</t>
    <phoneticPr fontId="2" type="noConversion"/>
  </si>
  <si>
    <t>· 교육등록비:5600,000원</t>
    <phoneticPr fontId="2" type="noConversion"/>
  </si>
  <si>
    <t>2021년  본예산안</t>
    <phoneticPr fontId="3" type="noConversion"/>
  </si>
  <si>
    <t>2020
본예산</t>
    <phoneticPr fontId="3" type="noConversion"/>
  </si>
  <si>
    <t>2021년
본예산</t>
    <phoneticPr fontId="3" type="noConversion"/>
  </si>
  <si>
    <t>2021년 본예산(안)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</si>
</sst>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\ _p_t_a_-;\-* #,##0\ _p_t_a_-;_-* &quot;-&quot;\ _p_t_a_-;_-@_-"/>
    <numFmt numFmtId="177" formatCode="#,##0_ "/>
    <numFmt numFmtId="178" formatCode="0.0%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바탕체"/>
      <family val="1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2"/>
      <name val="돋움"/>
      <family val="3"/>
      <charset val="129"/>
    </font>
    <font>
      <sz val="16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b/>
      <sz val="16"/>
      <name val="돋움"/>
      <family val="3"/>
      <charset val="129"/>
    </font>
    <font>
      <sz val="11"/>
      <name val="돋움"/>
      <family val="3"/>
      <charset val="129"/>
    </font>
    <font>
      <b/>
      <sz val="15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1"/>
      <color theme="1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176" fontId="5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/>
    <xf numFmtId="0" fontId="12" fillId="4" borderId="27" xfId="0" applyFont="1" applyFill="1" applyBorder="1" applyAlignment="1">
      <alignment vertical="top" wrapText="1"/>
    </xf>
    <xf numFmtId="0" fontId="12" fillId="4" borderId="28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vertical="top" wrapText="1"/>
    </xf>
    <xf numFmtId="0" fontId="13" fillId="0" borderId="0" xfId="0" applyFont="1" applyBorder="1" applyAlignment="1"/>
    <xf numFmtId="0" fontId="17" fillId="0" borderId="30" xfId="0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right" vertical="center" shrinkToFit="1"/>
    </xf>
    <xf numFmtId="0" fontId="17" fillId="0" borderId="32" xfId="0" applyFont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177" fontId="17" fillId="0" borderId="35" xfId="0" applyNumberFormat="1" applyFont="1" applyBorder="1" applyAlignment="1">
      <alignment horizontal="right" vertical="center" shrinkToFit="1"/>
    </xf>
    <xf numFmtId="177" fontId="6" fillId="4" borderId="9" xfId="1" applyNumberFormat="1" applyFont="1" applyFill="1" applyBorder="1" applyAlignment="1">
      <alignment horizontal="right" vertical="center"/>
    </xf>
    <xf numFmtId="177" fontId="6" fillId="4" borderId="9" xfId="0" applyNumberFormat="1" applyFont="1" applyFill="1" applyBorder="1" applyAlignment="1">
      <alignment horizontal="right" vertical="center"/>
    </xf>
    <xf numFmtId="177" fontId="6" fillId="3" borderId="9" xfId="1" applyNumberFormat="1" applyFont="1" applyFill="1" applyBorder="1" applyAlignment="1">
      <alignment horizontal="right" vertical="center"/>
    </xf>
    <xf numFmtId="177" fontId="6" fillId="3" borderId="9" xfId="0" applyNumberFormat="1" applyFont="1" applyFill="1" applyBorder="1" applyAlignment="1">
      <alignment horizontal="right" vertical="center"/>
    </xf>
    <xf numFmtId="41" fontId="6" fillId="0" borderId="0" xfId="1" applyFont="1" applyBorder="1" applyAlignment="1">
      <alignment vertical="center"/>
    </xf>
    <xf numFmtId="41" fontId="6" fillId="5" borderId="13" xfId="1" applyFont="1" applyFill="1" applyBorder="1" applyAlignment="1">
      <alignment vertical="center"/>
    </xf>
    <xf numFmtId="41" fontId="19" fillId="0" borderId="0" xfId="1" applyFont="1" applyBorder="1">
      <alignment vertical="center"/>
    </xf>
    <xf numFmtId="41" fontId="6" fillId="0" borderId="0" xfId="1" applyFont="1" applyFill="1" applyBorder="1" applyAlignment="1">
      <alignment horizontal="left" vertical="center" wrapText="1"/>
    </xf>
    <xf numFmtId="41" fontId="6" fillId="4" borderId="9" xfId="1" applyFont="1" applyFill="1" applyBorder="1" applyAlignment="1">
      <alignment horizontal="right" vertical="center"/>
    </xf>
    <xf numFmtId="41" fontId="6" fillId="0" borderId="11" xfId="1" applyFont="1" applyBorder="1" applyAlignment="1">
      <alignment horizontal="right" vertical="center"/>
    </xf>
    <xf numFmtId="41" fontId="6" fillId="3" borderId="9" xfId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left" vertical="center" shrinkToFit="1"/>
    </xf>
    <xf numFmtId="41" fontId="6" fillId="0" borderId="11" xfId="1" applyFont="1" applyBorder="1" applyAlignment="1">
      <alignment horizontal="left" vertical="center" shrinkToFit="1"/>
    </xf>
    <xf numFmtId="0" fontId="24" fillId="5" borderId="13" xfId="0" applyFont="1" applyFill="1" applyBorder="1" applyAlignment="1">
      <alignment horizontal="left" vertical="center"/>
    </xf>
    <xf numFmtId="41" fontId="6" fillId="0" borderId="11" xfId="1" applyFont="1" applyFill="1" applyBorder="1" applyAlignment="1">
      <alignment horizontal="left" vertical="center" shrinkToFit="1"/>
    </xf>
    <xf numFmtId="41" fontId="23" fillId="0" borderId="57" xfId="1" applyFont="1" applyBorder="1">
      <alignment vertical="center"/>
    </xf>
    <xf numFmtId="49" fontId="7" fillId="0" borderId="17" xfId="0" applyNumberFormat="1" applyFont="1" applyBorder="1" applyAlignment="1">
      <alignment horizontal="left" vertical="center" shrinkToFit="1"/>
    </xf>
    <xf numFmtId="177" fontId="6" fillId="0" borderId="64" xfId="1" applyNumberFormat="1" applyFont="1" applyBorder="1" applyAlignment="1">
      <alignment horizontal="right" vertical="center"/>
    </xf>
    <xf numFmtId="177" fontId="6" fillId="0" borderId="64" xfId="0" applyNumberFormat="1" applyFont="1" applyBorder="1" applyAlignment="1">
      <alignment horizontal="right" vertical="center"/>
    </xf>
    <xf numFmtId="178" fontId="6" fillId="0" borderId="62" xfId="0" applyNumberFormat="1" applyFont="1" applyBorder="1" applyAlignment="1">
      <alignment vertical="center"/>
    </xf>
    <xf numFmtId="178" fontId="6" fillId="3" borderId="13" xfId="0" applyNumberFormat="1" applyFont="1" applyFill="1" applyBorder="1" applyAlignment="1">
      <alignment vertical="center"/>
    </xf>
    <xf numFmtId="178" fontId="6" fillId="4" borderId="13" xfId="0" applyNumberFormat="1" applyFont="1" applyFill="1" applyBorder="1" applyAlignment="1">
      <alignment vertical="center"/>
    </xf>
    <xf numFmtId="41" fontId="6" fillId="3" borderId="13" xfId="1" applyFont="1" applyFill="1" applyBorder="1" applyAlignment="1">
      <alignment vertical="center"/>
    </xf>
    <xf numFmtId="41" fontId="6" fillId="5" borderId="65" xfId="1" applyFont="1" applyFill="1" applyBorder="1" applyAlignment="1">
      <alignment vertical="center"/>
    </xf>
    <xf numFmtId="41" fontId="6" fillId="4" borderId="13" xfId="1" applyFont="1" applyFill="1" applyBorder="1" applyAlignment="1">
      <alignment vertical="center"/>
    </xf>
    <xf numFmtId="41" fontId="6" fillId="6" borderId="13" xfId="1" applyFont="1" applyFill="1" applyBorder="1" applyAlignment="1">
      <alignment vertical="center"/>
    </xf>
    <xf numFmtId="41" fontId="6" fillId="6" borderId="65" xfId="1" applyFont="1" applyFill="1" applyBorder="1" applyAlignment="1">
      <alignment vertical="center"/>
    </xf>
    <xf numFmtId="41" fontId="6" fillId="0" borderId="68" xfId="1" applyFont="1" applyBorder="1" applyAlignment="1">
      <alignment horizontal="right" vertical="center"/>
    </xf>
    <xf numFmtId="41" fontId="6" fillId="3" borderId="65" xfId="1" applyFont="1" applyFill="1" applyBorder="1" applyAlignment="1">
      <alignment horizontal="right" vertical="center"/>
    </xf>
    <xf numFmtId="41" fontId="6" fillId="4" borderId="65" xfId="1" applyFont="1" applyFill="1" applyBorder="1" applyAlignment="1">
      <alignment horizontal="right" vertical="center"/>
    </xf>
    <xf numFmtId="41" fontId="6" fillId="0" borderId="57" xfId="1" applyFont="1" applyBorder="1" applyAlignment="1">
      <alignment horizontal="right" vertical="center"/>
    </xf>
    <xf numFmtId="41" fontId="6" fillId="0" borderId="57" xfId="1" applyFont="1" applyFill="1" applyBorder="1" applyAlignment="1">
      <alignment horizontal="right" vertical="center"/>
    </xf>
    <xf numFmtId="41" fontId="6" fillId="5" borderId="9" xfId="1" applyFont="1" applyFill="1" applyBorder="1" applyAlignment="1">
      <alignment vertical="center"/>
    </xf>
    <xf numFmtId="41" fontId="6" fillId="6" borderId="9" xfId="1" applyFont="1" applyFill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shrinkToFit="1"/>
    </xf>
    <xf numFmtId="0" fontId="24" fillId="6" borderId="13" xfId="0" applyFont="1" applyFill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 shrinkToFit="1"/>
    </xf>
    <xf numFmtId="41" fontId="6" fillId="0" borderId="69" xfId="1" applyFont="1" applyBorder="1" applyAlignment="1">
      <alignment horizontal="right" vertical="center"/>
    </xf>
    <xf numFmtId="0" fontId="7" fillId="2" borderId="74" xfId="0" applyFont="1" applyFill="1" applyBorder="1" applyAlignment="1">
      <alignment horizontal="center" vertical="center"/>
    </xf>
    <xf numFmtId="177" fontId="6" fillId="0" borderId="60" xfId="1" applyNumberFormat="1" applyFont="1" applyBorder="1" applyAlignment="1">
      <alignment horizontal="right" vertical="center"/>
    </xf>
    <xf numFmtId="41" fontId="6" fillId="0" borderId="60" xfId="1" applyFont="1" applyBorder="1" applyAlignment="1">
      <alignment horizontal="left" vertical="center" shrinkToFit="1"/>
    </xf>
    <xf numFmtId="49" fontId="7" fillId="3" borderId="22" xfId="0" applyNumberFormat="1" applyFont="1" applyFill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 shrinkToFit="1"/>
    </xf>
    <xf numFmtId="49" fontId="7" fillId="0" borderId="75" xfId="0" applyNumberFormat="1" applyFont="1" applyBorder="1" applyAlignment="1">
      <alignment horizontal="left" vertical="center" shrinkToFit="1"/>
    </xf>
    <xf numFmtId="0" fontId="24" fillId="5" borderId="70" xfId="0" applyFont="1" applyFill="1" applyBorder="1" applyAlignment="1">
      <alignment horizontal="left" vertical="center"/>
    </xf>
    <xf numFmtId="49" fontId="7" fillId="4" borderId="70" xfId="0" applyNumberFormat="1" applyFont="1" applyFill="1" applyBorder="1" applyAlignment="1">
      <alignment horizontal="left" vertical="center"/>
    </xf>
    <xf numFmtId="49" fontId="7" fillId="0" borderId="71" xfId="0" applyNumberFormat="1" applyFont="1" applyBorder="1" applyAlignment="1">
      <alignment horizontal="left" vertical="center" shrinkToFit="1"/>
    </xf>
    <xf numFmtId="41" fontId="6" fillId="0" borderId="60" xfId="1" applyFont="1" applyBorder="1" applyAlignment="1">
      <alignment horizontal="right" vertical="center"/>
    </xf>
    <xf numFmtId="9" fontId="6" fillId="0" borderId="64" xfId="0" applyNumberFormat="1" applyFont="1" applyBorder="1" applyAlignment="1">
      <alignment vertical="center"/>
    </xf>
    <xf numFmtId="9" fontId="6" fillId="3" borderId="9" xfId="0" applyNumberFormat="1" applyFont="1" applyFill="1" applyBorder="1" applyAlignment="1">
      <alignment vertical="center"/>
    </xf>
    <xf numFmtId="9" fontId="6" fillId="4" borderId="9" xfId="0" applyNumberFormat="1" applyFont="1" applyFill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9" fontId="6" fillId="4" borderId="9" xfId="2" applyNumberFormat="1" applyFont="1" applyFill="1" applyBorder="1" applyAlignment="1">
      <alignment vertical="center"/>
    </xf>
    <xf numFmtId="9" fontId="6" fillId="3" borderId="9" xfId="2" applyNumberFormat="1" applyFont="1" applyFill="1" applyBorder="1" applyAlignment="1">
      <alignment vertical="center"/>
    </xf>
    <xf numFmtId="9" fontId="6" fillId="0" borderId="11" xfId="2" applyNumberFormat="1" applyFont="1" applyBorder="1" applyAlignment="1">
      <alignment vertical="center"/>
    </xf>
    <xf numFmtId="9" fontId="6" fillId="5" borderId="9" xfId="0" applyNumberFormat="1" applyFont="1" applyFill="1" applyBorder="1" applyAlignment="1">
      <alignment vertical="center"/>
    </xf>
    <xf numFmtId="9" fontId="6" fillId="6" borderId="9" xfId="0" applyNumberFormat="1" applyFont="1" applyFill="1" applyBorder="1" applyAlignment="1">
      <alignment vertical="center"/>
    </xf>
    <xf numFmtId="9" fontId="6" fillId="0" borderId="11" xfId="0" applyNumberFormat="1" applyFont="1" applyFill="1" applyBorder="1" applyAlignment="1">
      <alignment vertical="center"/>
    </xf>
    <xf numFmtId="9" fontId="6" fillId="0" borderId="60" xfId="0" applyNumberFormat="1" applyFont="1" applyBorder="1" applyAlignment="1">
      <alignment vertical="center"/>
    </xf>
    <xf numFmtId="41" fontId="25" fillId="0" borderId="0" xfId="1" applyFont="1" applyBorder="1" applyAlignment="1">
      <alignment vertical="center"/>
    </xf>
    <xf numFmtId="177" fontId="13" fillId="0" borderId="0" xfId="0" applyNumberFormat="1" applyFont="1" applyBorder="1" applyAlignment="1"/>
    <xf numFmtId="177" fontId="26" fillId="7" borderId="76" xfId="0" applyNumberFormat="1" applyFont="1" applyFill="1" applyBorder="1" applyAlignment="1">
      <alignment horizontal="right" vertical="center" wrapText="1"/>
    </xf>
    <xf numFmtId="177" fontId="26" fillId="8" borderId="77" xfId="0" applyNumberFormat="1" applyFont="1" applyFill="1" applyBorder="1" applyAlignment="1">
      <alignment horizontal="right" vertical="center" wrapText="1"/>
    </xf>
    <xf numFmtId="177" fontId="28" fillId="0" borderId="21" xfId="0" applyNumberFormat="1" applyFont="1" applyBorder="1" applyAlignment="1">
      <alignment horizontal="right" vertical="center" shrinkToFit="1"/>
    </xf>
    <xf numFmtId="177" fontId="28" fillId="0" borderId="18" xfId="0" applyNumberFormat="1" applyFont="1" applyBorder="1" applyAlignment="1">
      <alignment horizontal="right" vertical="center" shrinkToFit="1"/>
    </xf>
    <xf numFmtId="177" fontId="28" fillId="0" borderId="24" xfId="0" applyNumberFormat="1" applyFont="1" applyBorder="1" applyAlignment="1">
      <alignment horizontal="right" vertical="center" shrinkToFit="1"/>
    </xf>
    <xf numFmtId="177" fontId="27" fillId="0" borderId="76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177" fontId="29" fillId="0" borderId="20" xfId="0" applyNumberFormat="1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177" fontId="29" fillId="0" borderId="21" xfId="0" applyNumberFormat="1" applyFont="1" applyBorder="1" applyAlignment="1">
      <alignment horizontal="right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shrinkToFit="1"/>
    </xf>
    <xf numFmtId="177" fontId="29" fillId="0" borderId="78" xfId="0" applyNumberFormat="1" applyFont="1" applyBorder="1" applyAlignment="1">
      <alignment horizontal="right" vertical="center" shrinkToFit="1"/>
    </xf>
    <xf numFmtId="0" fontId="28" fillId="0" borderId="26" xfId="0" applyFont="1" applyBorder="1" applyAlignment="1">
      <alignment horizontal="center" vertical="center" shrinkToFit="1"/>
    </xf>
    <xf numFmtId="177" fontId="28" fillId="0" borderId="78" xfId="0" applyNumberFormat="1" applyFont="1" applyBorder="1" applyAlignment="1">
      <alignment horizontal="right" vertical="center" shrinkToFit="1"/>
    </xf>
    <xf numFmtId="177" fontId="27" fillId="0" borderId="4" xfId="0" applyNumberFormat="1" applyFont="1" applyBorder="1">
      <alignment vertical="center"/>
    </xf>
    <xf numFmtId="177" fontId="34" fillId="0" borderId="64" xfId="1" applyNumberFormat="1" applyFont="1" applyBorder="1" applyAlignment="1">
      <alignment horizontal="right" vertical="center"/>
    </xf>
    <xf numFmtId="177" fontId="34" fillId="0" borderId="64" xfId="0" applyNumberFormat="1" applyFont="1" applyBorder="1" applyAlignment="1">
      <alignment horizontal="right" vertical="center"/>
    </xf>
    <xf numFmtId="41" fontId="34" fillId="0" borderId="64" xfId="1" applyFont="1" applyBorder="1" applyAlignment="1">
      <alignment horizontal="center" vertical="center" shrinkToFit="1"/>
    </xf>
    <xf numFmtId="41" fontId="34" fillId="0" borderId="68" xfId="1" applyFont="1" applyBorder="1" applyAlignment="1">
      <alignment horizontal="right" vertical="center"/>
    </xf>
    <xf numFmtId="49" fontId="33" fillId="3" borderId="56" xfId="0" applyNumberFormat="1" applyFont="1" applyFill="1" applyBorder="1" applyAlignment="1">
      <alignment horizontal="left" vertical="center"/>
    </xf>
    <xf numFmtId="0" fontId="35" fillId="5" borderId="13" xfId="0" applyFont="1" applyFill="1" applyBorder="1" applyAlignment="1">
      <alignment horizontal="left" vertical="center"/>
    </xf>
    <xf numFmtId="0" fontId="35" fillId="5" borderId="8" xfId="0" applyFont="1" applyFill="1" applyBorder="1" applyAlignment="1">
      <alignment horizontal="left" vertical="center"/>
    </xf>
    <xf numFmtId="177" fontId="34" fillId="3" borderId="9" xfId="1" applyNumberFormat="1" applyFont="1" applyFill="1" applyBorder="1" applyAlignment="1">
      <alignment horizontal="right" vertical="center"/>
    </xf>
    <xf numFmtId="177" fontId="34" fillId="3" borderId="9" xfId="0" applyNumberFormat="1" applyFont="1" applyFill="1" applyBorder="1" applyAlignment="1">
      <alignment horizontal="right" vertical="center"/>
    </xf>
    <xf numFmtId="41" fontId="34" fillId="5" borderId="9" xfId="1" applyFont="1" applyFill="1" applyBorder="1" applyAlignment="1">
      <alignment vertical="center"/>
    </xf>
    <xf numFmtId="41" fontId="34" fillId="5" borderId="65" xfId="1" applyFont="1" applyFill="1" applyBorder="1" applyAlignment="1">
      <alignment vertical="center"/>
    </xf>
    <xf numFmtId="49" fontId="33" fillId="0" borderId="56" xfId="0" applyNumberFormat="1" applyFont="1" applyBorder="1" applyAlignment="1">
      <alignment horizontal="left" vertical="center" shrinkToFit="1"/>
    </xf>
    <xf numFmtId="49" fontId="33" fillId="4" borderId="7" xfId="0" applyNumberFormat="1" applyFont="1" applyFill="1" applyBorder="1" applyAlignment="1">
      <alignment horizontal="left" vertical="center"/>
    </xf>
    <xf numFmtId="0" fontId="35" fillId="6" borderId="8" xfId="0" applyFont="1" applyFill="1" applyBorder="1" applyAlignment="1">
      <alignment horizontal="left" vertical="center"/>
    </xf>
    <xf numFmtId="177" fontId="34" fillId="4" borderId="9" xfId="1" applyNumberFormat="1" applyFont="1" applyFill="1" applyBorder="1" applyAlignment="1">
      <alignment horizontal="right" vertical="center"/>
    </xf>
    <xf numFmtId="177" fontId="34" fillId="4" borderId="9" xfId="0" applyNumberFormat="1" applyFont="1" applyFill="1" applyBorder="1" applyAlignment="1">
      <alignment horizontal="right" vertical="center"/>
    </xf>
    <xf numFmtId="41" fontId="34" fillId="6" borderId="70" xfId="1" applyFont="1" applyFill="1" applyBorder="1" applyAlignment="1">
      <alignment vertical="center"/>
    </xf>
    <xf numFmtId="41" fontId="34" fillId="6" borderId="9" xfId="1" applyFont="1" applyFill="1" applyBorder="1" applyAlignment="1">
      <alignment vertical="center"/>
    </xf>
    <xf numFmtId="41" fontId="34" fillId="6" borderId="65" xfId="1" applyFont="1" applyFill="1" applyBorder="1" applyAlignment="1">
      <alignment vertical="center"/>
    </xf>
    <xf numFmtId="49" fontId="33" fillId="0" borderId="55" xfId="0" applyNumberFormat="1" applyFont="1" applyBorder="1" applyAlignment="1">
      <alignment horizontal="left" vertical="center" shrinkToFit="1"/>
    </xf>
    <xf numFmtId="49" fontId="33" fillId="0" borderId="10" xfId="0" applyNumberFormat="1" applyFont="1" applyBorder="1" applyAlignment="1">
      <alignment horizontal="left" vertical="center" shrinkToFit="1"/>
    </xf>
    <xf numFmtId="49" fontId="33" fillId="0" borderId="11" xfId="0" applyNumberFormat="1" applyFont="1" applyBorder="1" applyAlignment="1">
      <alignment horizontal="left" vertical="center" shrinkToFit="1"/>
    </xf>
    <xf numFmtId="177" fontId="34" fillId="0" borderId="11" xfId="1" applyNumberFormat="1" applyFont="1" applyBorder="1" applyAlignment="1">
      <alignment horizontal="right" vertical="center"/>
    </xf>
    <xf numFmtId="177" fontId="34" fillId="0" borderId="11" xfId="0" applyNumberFormat="1" applyFont="1" applyBorder="1" applyAlignment="1">
      <alignment horizontal="right" vertical="center"/>
    </xf>
    <xf numFmtId="41" fontId="34" fillId="0" borderId="79" xfId="1" applyFont="1" applyBorder="1" applyAlignment="1">
      <alignment vertical="center"/>
    </xf>
    <xf numFmtId="41" fontId="34" fillId="0" borderId="44" xfId="1" applyFont="1" applyBorder="1" applyAlignment="1">
      <alignment horizontal="left" vertical="center" shrinkToFit="1"/>
    </xf>
    <xf numFmtId="41" fontId="34" fillId="0" borderId="11" xfId="1" applyFont="1" applyFill="1" applyBorder="1" applyAlignment="1">
      <alignment horizontal="left" vertical="center" shrinkToFit="1"/>
    </xf>
    <xf numFmtId="41" fontId="34" fillId="0" borderId="57" xfId="1" applyFont="1" applyFill="1" applyBorder="1" applyAlignment="1">
      <alignment horizontal="right" vertical="center"/>
    </xf>
    <xf numFmtId="0" fontId="35" fillId="0" borderId="55" xfId="0" applyFont="1" applyBorder="1">
      <alignment vertical="center"/>
    </xf>
    <xf numFmtId="49" fontId="33" fillId="0" borderId="2" xfId="0" applyNumberFormat="1" applyFont="1" applyBorder="1" applyAlignment="1">
      <alignment horizontal="left" vertical="center" shrinkToFit="1"/>
    </xf>
    <xf numFmtId="177" fontId="34" fillId="0" borderId="2" xfId="1" applyNumberFormat="1" applyFont="1" applyBorder="1" applyAlignment="1">
      <alignment horizontal="right" vertical="center"/>
    </xf>
    <xf numFmtId="177" fontId="34" fillId="0" borderId="2" xfId="0" applyNumberFormat="1" applyFont="1" applyBorder="1" applyAlignment="1">
      <alignment horizontal="right" vertical="center"/>
    </xf>
    <xf numFmtId="41" fontId="34" fillId="0" borderId="2" xfId="1" applyFont="1" applyFill="1" applyBorder="1" applyAlignment="1">
      <alignment horizontal="left" vertical="center" shrinkToFit="1"/>
    </xf>
    <xf numFmtId="41" fontId="34" fillId="0" borderId="53" xfId="1" applyFont="1" applyFill="1" applyBorder="1" applyAlignment="1">
      <alignment horizontal="right" vertical="center"/>
    </xf>
    <xf numFmtId="177" fontId="34" fillId="0" borderId="6" xfId="1" applyNumberFormat="1" applyFont="1" applyBorder="1" applyAlignment="1">
      <alignment horizontal="right" vertical="center"/>
    </xf>
    <xf numFmtId="41" fontId="34" fillId="0" borderId="11" xfId="1" applyFont="1" applyBorder="1" applyAlignment="1">
      <alignment horizontal="left" vertical="center" shrinkToFit="1"/>
    </xf>
    <xf numFmtId="41" fontId="34" fillId="0" borderId="57" xfId="1" applyFont="1" applyBorder="1" applyAlignment="1">
      <alignment horizontal="right" vertical="center"/>
    </xf>
    <xf numFmtId="49" fontId="33" fillId="0" borderId="17" xfId="0" applyNumberFormat="1" applyFont="1" applyBorder="1" applyAlignment="1">
      <alignment horizontal="left" vertical="center" shrinkToFit="1"/>
    </xf>
    <xf numFmtId="49" fontId="33" fillId="0" borderId="75" xfId="0" applyNumberFormat="1" applyFont="1" applyBorder="1" applyAlignment="1">
      <alignment horizontal="left" vertical="center" shrinkToFit="1"/>
    </xf>
    <xf numFmtId="49" fontId="33" fillId="0" borderId="44" xfId="0" applyNumberFormat="1" applyFont="1" applyBorder="1" applyAlignment="1">
      <alignment horizontal="left" vertical="center" shrinkToFit="1"/>
    </xf>
    <xf numFmtId="41" fontId="34" fillId="0" borderId="11" xfId="1" applyFont="1" applyFill="1" applyBorder="1" applyAlignment="1">
      <alignment horizontal="left" vertical="center"/>
    </xf>
    <xf numFmtId="49" fontId="33" fillId="0" borderId="42" xfId="0" applyNumberFormat="1" applyFont="1" applyBorder="1" applyAlignment="1">
      <alignment horizontal="left" vertical="center" shrinkToFit="1"/>
    </xf>
    <xf numFmtId="41" fontId="34" fillId="0" borderId="69" xfId="1" applyFont="1" applyFill="1" applyBorder="1" applyAlignment="1">
      <alignment horizontal="right" vertical="center"/>
    </xf>
    <xf numFmtId="49" fontId="33" fillId="0" borderId="6" xfId="0" applyNumberFormat="1" applyFont="1" applyBorder="1" applyAlignment="1">
      <alignment horizontal="left" vertical="center" shrinkToFit="1"/>
    </xf>
    <xf numFmtId="41" fontId="34" fillId="0" borderId="6" xfId="1" applyFont="1" applyBorder="1" applyAlignment="1">
      <alignment horizontal="left" vertical="center" shrinkToFit="1"/>
    </xf>
    <xf numFmtId="41" fontId="34" fillId="0" borderId="84" xfId="1" applyFont="1" applyBorder="1" applyAlignment="1">
      <alignment horizontal="right" vertical="center"/>
    </xf>
    <xf numFmtId="41" fontId="34" fillId="0" borderId="2" xfId="1" applyFont="1" applyBorder="1" applyAlignment="1">
      <alignment horizontal="left" vertical="center" shrinkToFit="1"/>
    </xf>
    <xf numFmtId="41" fontId="34" fillId="0" borderId="81" xfId="1" applyFont="1" applyBorder="1" applyAlignment="1">
      <alignment horizontal="right" vertical="center"/>
    </xf>
    <xf numFmtId="177" fontId="36" fillId="0" borderId="67" xfId="0" applyNumberFormat="1" applyFont="1" applyBorder="1" applyAlignment="1">
      <alignment horizontal="right" vertical="center" wrapText="1"/>
    </xf>
    <xf numFmtId="41" fontId="34" fillId="0" borderId="86" xfId="1" applyFont="1" applyBorder="1" applyAlignment="1">
      <alignment horizontal="left" vertical="center" shrinkToFit="1"/>
    </xf>
    <xf numFmtId="41" fontId="30" fillId="0" borderId="44" xfId="1" applyFont="1" applyBorder="1">
      <alignment vertical="center"/>
    </xf>
    <xf numFmtId="41" fontId="34" fillId="0" borderId="5" xfId="1" applyFont="1" applyBorder="1" applyAlignment="1">
      <alignment horizontal="left" vertical="center" shrinkToFit="1"/>
    </xf>
    <xf numFmtId="49" fontId="33" fillId="0" borderId="58" xfId="0" applyNumberFormat="1" applyFont="1" applyBorder="1" applyAlignment="1">
      <alignment horizontal="left" vertical="center" shrinkToFit="1"/>
    </xf>
    <xf numFmtId="49" fontId="33" fillId="0" borderId="71" xfId="0" applyNumberFormat="1" applyFont="1" applyBorder="1" applyAlignment="1">
      <alignment horizontal="left" vertical="center" shrinkToFit="1"/>
    </xf>
    <xf numFmtId="49" fontId="33" fillId="0" borderId="87" xfId="0" applyNumberFormat="1" applyFont="1" applyBorder="1" applyAlignment="1">
      <alignment horizontal="left" vertical="center" shrinkToFit="1"/>
    </xf>
    <xf numFmtId="177" fontId="34" fillId="0" borderId="60" xfId="1" applyNumberFormat="1" applyFont="1" applyBorder="1" applyAlignment="1">
      <alignment horizontal="right" vertical="center"/>
    </xf>
    <xf numFmtId="177" fontId="34" fillId="0" borderId="60" xfId="0" applyNumberFormat="1" applyFont="1" applyBorder="1" applyAlignment="1">
      <alignment horizontal="right" vertical="center"/>
    </xf>
    <xf numFmtId="41" fontId="34" fillId="0" borderId="60" xfId="1" applyFont="1" applyFill="1" applyBorder="1" applyAlignment="1">
      <alignment horizontal="left" vertical="center" shrinkToFit="1"/>
    </xf>
    <xf numFmtId="41" fontId="30" fillId="0" borderId="42" xfId="1" applyFont="1" applyBorder="1">
      <alignment vertical="center"/>
    </xf>
    <xf numFmtId="49" fontId="33" fillId="0" borderId="12" xfId="0" applyNumberFormat="1" applyFont="1" applyBorder="1" applyAlignment="1">
      <alignment horizontal="left" vertical="center" shrinkToFit="1"/>
    </xf>
    <xf numFmtId="177" fontId="34" fillId="0" borderId="12" xfId="1" applyNumberFormat="1" applyFont="1" applyBorder="1" applyAlignment="1">
      <alignment horizontal="right" vertical="center"/>
    </xf>
    <xf numFmtId="177" fontId="34" fillId="0" borderId="12" xfId="0" applyNumberFormat="1" applyFont="1" applyBorder="1" applyAlignment="1">
      <alignment horizontal="right" vertical="center"/>
    </xf>
    <xf numFmtId="41" fontId="30" fillId="0" borderId="88" xfId="1" applyFont="1" applyBorder="1">
      <alignment vertical="center"/>
    </xf>
    <xf numFmtId="41" fontId="34" fillId="0" borderId="12" xfId="1" applyFont="1" applyFill="1" applyBorder="1" applyAlignment="1">
      <alignment horizontal="left" vertical="center" shrinkToFit="1"/>
    </xf>
    <xf numFmtId="49" fontId="21" fillId="2" borderId="83" xfId="0" applyNumberFormat="1" applyFont="1" applyFill="1" applyBorder="1" applyAlignment="1">
      <alignment horizontal="center" vertical="center" shrinkToFit="1"/>
    </xf>
    <xf numFmtId="0" fontId="0" fillId="0" borderId="67" xfId="0" applyBorder="1">
      <alignment vertical="center"/>
    </xf>
    <xf numFmtId="41" fontId="34" fillId="0" borderId="62" xfId="1" applyFont="1" applyBorder="1" applyAlignment="1">
      <alignment horizontal="center" vertical="center" shrinkToFit="1"/>
    </xf>
    <xf numFmtId="41" fontId="34" fillId="5" borderId="8" xfId="1" applyFont="1" applyFill="1" applyBorder="1" applyAlignment="1">
      <alignment vertical="center"/>
    </xf>
    <xf numFmtId="41" fontId="34" fillId="6" borderId="8" xfId="1" applyFont="1" applyFill="1" applyBorder="1" applyAlignment="1">
      <alignment vertical="center"/>
    </xf>
    <xf numFmtId="41" fontId="34" fillId="0" borderId="42" xfId="1" applyFont="1" applyBorder="1" applyAlignment="1">
      <alignment horizontal="left" vertical="center" shrinkToFit="1"/>
    </xf>
    <xf numFmtId="41" fontId="34" fillId="0" borderId="44" xfId="1" applyFont="1" applyFill="1" applyBorder="1" applyAlignment="1">
      <alignment horizontal="left" vertical="center"/>
    </xf>
    <xf numFmtId="41" fontId="34" fillId="0" borderId="44" xfId="1" applyFont="1" applyFill="1" applyBorder="1" applyAlignment="1">
      <alignment horizontal="left" vertical="center" shrinkToFit="1"/>
    </xf>
    <xf numFmtId="41" fontId="34" fillId="0" borderId="42" xfId="1" applyFont="1" applyFill="1" applyBorder="1" applyAlignment="1">
      <alignment horizontal="left" vertical="center" shrinkToFit="1"/>
    </xf>
    <xf numFmtId="41" fontId="34" fillId="0" borderId="87" xfId="1" applyFont="1" applyFill="1" applyBorder="1" applyAlignment="1">
      <alignment horizontal="left" vertical="center" shrinkToFit="1"/>
    </xf>
    <xf numFmtId="41" fontId="34" fillId="0" borderId="18" xfId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1" fontId="30" fillId="0" borderId="80" xfId="1" applyFont="1" applyBorder="1" applyAlignment="1">
      <alignment horizontal="center" vertical="center"/>
    </xf>
    <xf numFmtId="41" fontId="30" fillId="0" borderId="18" xfId="1" applyFont="1" applyBorder="1" applyAlignment="1">
      <alignment horizontal="center" vertical="center"/>
    </xf>
    <xf numFmtId="41" fontId="34" fillId="0" borderId="78" xfId="1" applyFont="1" applyBorder="1" applyAlignment="1">
      <alignment horizontal="center" vertical="center"/>
    </xf>
    <xf numFmtId="9" fontId="34" fillId="0" borderId="62" xfId="0" applyNumberFormat="1" applyFont="1" applyBorder="1" applyAlignment="1">
      <alignment vertical="center"/>
    </xf>
    <xf numFmtId="9" fontId="34" fillId="5" borderId="13" xfId="0" applyNumberFormat="1" applyFont="1" applyFill="1" applyBorder="1" applyAlignment="1">
      <alignment vertical="center"/>
    </xf>
    <xf numFmtId="9" fontId="34" fillId="6" borderId="13" xfId="0" applyNumberFormat="1" applyFont="1" applyFill="1" applyBorder="1" applyAlignment="1">
      <alignment vertical="center"/>
    </xf>
    <xf numFmtId="9" fontId="34" fillId="0" borderId="0" xfId="0" applyNumberFormat="1" applyFont="1" applyBorder="1" applyAlignment="1">
      <alignment vertical="center"/>
    </xf>
    <xf numFmtId="9" fontId="34" fillId="0" borderId="0" xfId="0" applyNumberFormat="1" applyFont="1" applyFill="1" applyBorder="1" applyAlignment="1">
      <alignment vertical="center"/>
    </xf>
    <xf numFmtId="9" fontId="34" fillId="0" borderId="67" xfId="0" applyNumberFormat="1" applyFont="1" applyFill="1" applyBorder="1" applyAlignment="1">
      <alignment vertical="center"/>
    </xf>
    <xf numFmtId="9" fontId="34" fillId="0" borderId="90" xfId="0" applyNumberFormat="1" applyFont="1" applyFill="1" applyBorder="1" applyAlignment="1">
      <alignment vertical="center"/>
    </xf>
    <xf numFmtId="9" fontId="34" fillId="0" borderId="67" xfId="0" applyNumberFormat="1" applyFont="1" applyBorder="1" applyAlignment="1">
      <alignment vertical="center"/>
    </xf>
    <xf numFmtId="9" fontId="34" fillId="0" borderId="59" xfId="0" applyNumberFormat="1" applyFont="1" applyBorder="1" applyAlignment="1">
      <alignment vertical="center"/>
    </xf>
    <xf numFmtId="178" fontId="34" fillId="0" borderId="92" xfId="0" applyNumberFormat="1" applyFont="1" applyBorder="1" applyAlignment="1">
      <alignment vertical="center"/>
    </xf>
    <xf numFmtId="41" fontId="34" fillId="5" borderId="21" xfId="1" applyFont="1" applyFill="1" applyBorder="1" applyAlignment="1">
      <alignment vertical="center"/>
    </xf>
    <xf numFmtId="41" fontId="34" fillId="6" borderId="21" xfId="1" applyFont="1" applyFill="1" applyBorder="1" applyAlignment="1">
      <alignment vertical="center"/>
    </xf>
    <xf numFmtId="41" fontId="34" fillId="0" borderId="18" xfId="1" applyFont="1" applyBorder="1" applyAlignment="1">
      <alignment vertical="center"/>
    </xf>
    <xf numFmtId="41" fontId="34" fillId="0" borderId="85" xfId="1" applyFont="1" applyBorder="1" applyAlignment="1">
      <alignment horizontal="center" vertical="center"/>
    </xf>
    <xf numFmtId="41" fontId="34" fillId="6" borderId="21" xfId="1" applyFont="1" applyFill="1" applyBorder="1" applyAlignment="1">
      <alignment horizontal="center" vertical="center"/>
    </xf>
    <xf numFmtId="41" fontId="34" fillId="0" borderId="24" xfId="1" applyFont="1" applyBorder="1" applyAlignment="1">
      <alignment horizontal="center" vertical="center"/>
    </xf>
    <xf numFmtId="49" fontId="7" fillId="9" borderId="10" xfId="0" applyNumberFormat="1" applyFont="1" applyFill="1" applyBorder="1" applyAlignment="1">
      <alignment horizontal="left" vertical="center" shrinkToFit="1"/>
    </xf>
    <xf numFmtId="49" fontId="7" fillId="9" borderId="93" xfId="0" applyNumberFormat="1" applyFont="1" applyFill="1" applyBorder="1" applyAlignment="1">
      <alignment horizontal="left" vertical="center" shrinkToFit="1"/>
    </xf>
    <xf numFmtId="177" fontId="6" fillId="9" borderId="9" xfId="1" applyNumberFormat="1" applyFont="1" applyFill="1" applyBorder="1" applyAlignment="1">
      <alignment horizontal="right" vertical="center"/>
    </xf>
    <xf numFmtId="177" fontId="6" fillId="9" borderId="9" xfId="0" applyNumberFormat="1" applyFont="1" applyFill="1" applyBorder="1" applyAlignment="1">
      <alignment horizontal="right" vertical="center"/>
    </xf>
    <xf numFmtId="41" fontId="6" fillId="9" borderId="13" xfId="1" applyFont="1" applyFill="1" applyBorder="1" applyAlignment="1">
      <alignment horizontal="left" vertical="center" wrapText="1"/>
    </xf>
    <xf numFmtId="41" fontId="6" fillId="9" borderId="65" xfId="1" applyFont="1" applyFill="1" applyBorder="1" applyAlignment="1">
      <alignment horizontal="right" vertical="center"/>
    </xf>
    <xf numFmtId="177" fontId="6" fillId="0" borderId="6" xfId="1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vertical="center" wrapText="1"/>
    </xf>
    <xf numFmtId="41" fontId="6" fillId="6" borderId="94" xfId="1" applyFont="1" applyFill="1" applyBorder="1" applyAlignment="1">
      <alignment vertical="center"/>
    </xf>
    <xf numFmtId="0" fontId="23" fillId="0" borderId="0" xfId="0" applyFont="1" applyBorder="1">
      <alignment vertical="center"/>
    </xf>
    <xf numFmtId="0" fontId="43" fillId="0" borderId="0" xfId="0" applyFont="1" applyBorder="1">
      <alignment vertical="center"/>
    </xf>
    <xf numFmtId="49" fontId="40" fillId="0" borderId="95" xfId="0" applyNumberFormat="1" applyFont="1" applyFill="1" applyBorder="1" applyAlignment="1">
      <alignment horizontal="left" vertical="center" wrapText="1"/>
    </xf>
    <xf numFmtId="177" fontId="28" fillId="0" borderId="96" xfId="0" applyNumberFormat="1" applyFont="1" applyBorder="1" applyAlignment="1">
      <alignment horizontal="right" vertical="center" shrinkToFit="1"/>
    </xf>
    <xf numFmtId="0" fontId="24" fillId="0" borderId="0" xfId="0" applyFont="1">
      <alignment vertical="center"/>
    </xf>
    <xf numFmtId="9" fontId="19" fillId="0" borderId="0" xfId="2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shrinkToFit="1"/>
    </xf>
    <xf numFmtId="49" fontId="7" fillId="0" borderId="97" xfId="0" applyNumberFormat="1" applyFont="1" applyBorder="1" applyAlignment="1">
      <alignment horizontal="left" vertical="center" shrinkToFit="1"/>
    </xf>
    <xf numFmtId="177" fontId="6" fillId="0" borderId="98" xfId="1" applyNumberFormat="1" applyFont="1" applyBorder="1" applyAlignment="1">
      <alignment horizontal="right" vertical="center"/>
    </xf>
    <xf numFmtId="0" fontId="0" fillId="0" borderId="97" xfId="0" applyBorder="1">
      <alignment vertical="center"/>
    </xf>
    <xf numFmtId="177" fontId="6" fillId="0" borderId="98" xfId="0" applyNumberFormat="1" applyFont="1" applyBorder="1" applyAlignment="1">
      <alignment horizontal="right" vertical="center"/>
    </xf>
    <xf numFmtId="9" fontId="6" fillId="0" borderId="98" xfId="0" applyNumberFormat="1" applyFont="1" applyBorder="1" applyAlignment="1">
      <alignment vertical="center"/>
    </xf>
    <xf numFmtId="41" fontId="6" fillId="0" borderId="97" xfId="1" applyFont="1" applyBorder="1" applyAlignment="1">
      <alignment vertical="center"/>
    </xf>
    <xf numFmtId="41" fontId="6" fillId="0" borderId="98" xfId="1" applyFont="1" applyBorder="1" applyAlignment="1">
      <alignment horizontal="left" vertical="center" shrinkToFit="1"/>
    </xf>
    <xf numFmtId="41" fontId="6" fillId="0" borderId="99" xfId="1" applyFont="1" applyBorder="1" applyAlignment="1">
      <alignment horizontal="right" vertical="center"/>
    </xf>
    <xf numFmtId="49" fontId="7" fillId="0" borderId="90" xfId="0" applyNumberFormat="1" applyFont="1" applyBorder="1" applyAlignment="1">
      <alignment horizontal="left" vertical="center" shrinkToFit="1"/>
    </xf>
    <xf numFmtId="177" fontId="6" fillId="0" borderId="12" xfId="1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vertical="center"/>
    </xf>
    <xf numFmtId="0" fontId="41" fillId="0" borderId="90" xfId="0" applyFont="1" applyBorder="1" applyAlignment="1">
      <alignment horizontal="left" vertical="center" wrapText="1"/>
    </xf>
    <xf numFmtId="41" fontId="6" fillId="0" borderId="12" xfId="1" applyFont="1" applyBorder="1" applyAlignment="1">
      <alignment horizontal="left" vertical="center" shrinkToFit="1"/>
    </xf>
    <xf numFmtId="41" fontId="6" fillId="0" borderId="100" xfId="1" applyFont="1" applyBorder="1" applyAlignment="1">
      <alignment horizontal="right" vertical="center"/>
    </xf>
    <xf numFmtId="49" fontId="7" fillId="0" borderId="67" xfId="0" applyNumberFormat="1" applyFont="1" applyBorder="1" applyAlignment="1">
      <alignment horizontal="left" vertical="center" shrinkToFit="1"/>
    </xf>
    <xf numFmtId="177" fontId="6" fillId="0" borderId="2" xfId="1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9" fontId="6" fillId="0" borderId="2" xfId="0" applyNumberFormat="1" applyFont="1" applyBorder="1" applyAlignment="1">
      <alignment vertical="center"/>
    </xf>
    <xf numFmtId="0" fontId="42" fillId="0" borderId="67" xfId="0" applyFont="1" applyBorder="1" applyAlignment="1">
      <alignment horizontal="left" vertical="center"/>
    </xf>
    <xf numFmtId="41" fontId="6" fillId="0" borderId="2" xfId="1" applyFont="1" applyBorder="1" applyAlignment="1">
      <alignment horizontal="left" vertical="center" shrinkToFit="1"/>
    </xf>
    <xf numFmtId="41" fontId="6" fillId="0" borderId="53" xfId="1" applyFont="1" applyBorder="1" applyAlignment="1">
      <alignment horizontal="right" vertical="center"/>
    </xf>
    <xf numFmtId="41" fontId="6" fillId="0" borderId="67" xfId="1" applyFont="1" applyFill="1" applyBorder="1" applyAlignment="1">
      <alignment horizontal="left" vertical="center" wrapText="1"/>
    </xf>
    <xf numFmtId="177" fontId="6" fillId="0" borderId="88" xfId="1" applyNumberFormat="1" applyFont="1" applyBorder="1" applyAlignment="1">
      <alignment horizontal="right" vertical="center"/>
    </xf>
    <xf numFmtId="49" fontId="7" fillId="0" borderId="102" xfId="0" applyNumberFormat="1" applyFont="1" applyBorder="1" applyAlignment="1">
      <alignment horizontal="left" vertical="center" shrinkToFit="1"/>
    </xf>
    <xf numFmtId="0" fontId="23" fillId="0" borderId="90" xfId="0" applyFont="1" applyBorder="1" applyAlignment="1">
      <alignment vertical="center" wrapText="1"/>
    </xf>
    <xf numFmtId="49" fontId="7" fillId="0" borderId="103" xfId="0" applyNumberFormat="1" applyFont="1" applyBorder="1" applyAlignment="1">
      <alignment horizontal="left" vertical="center" shrinkToFit="1"/>
    </xf>
    <xf numFmtId="0" fontId="23" fillId="0" borderId="97" xfId="0" applyFont="1" applyFill="1" applyBorder="1">
      <alignment vertical="center"/>
    </xf>
    <xf numFmtId="41" fontId="23" fillId="0" borderId="98" xfId="1" applyFont="1" applyFill="1" applyBorder="1">
      <alignment vertical="center"/>
    </xf>
    <xf numFmtId="41" fontId="23" fillId="0" borderId="99" xfId="1" applyFont="1" applyFill="1" applyBorder="1">
      <alignment vertical="center"/>
    </xf>
    <xf numFmtId="49" fontId="7" fillId="0" borderId="101" xfId="0" applyNumberFormat="1" applyFont="1" applyBorder="1" applyAlignment="1">
      <alignment horizontal="left" vertical="center" shrinkToFit="1"/>
    </xf>
    <xf numFmtId="41" fontId="6" fillId="0" borderId="12" xfId="1" applyFont="1" applyFill="1" applyBorder="1" applyAlignment="1">
      <alignment horizontal="left" vertical="center" shrinkToFit="1"/>
    </xf>
    <xf numFmtId="41" fontId="6" fillId="0" borderId="100" xfId="1" applyFont="1" applyFill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shrinkToFit="1"/>
    </xf>
    <xf numFmtId="0" fontId="23" fillId="0" borderId="67" xfId="0" applyFont="1" applyBorder="1">
      <alignment vertical="center"/>
    </xf>
    <xf numFmtId="41" fontId="6" fillId="0" borderId="2" xfId="1" applyFont="1" applyFill="1" applyBorder="1" applyAlignment="1">
      <alignment horizontal="left" vertical="center" shrinkToFit="1"/>
    </xf>
    <xf numFmtId="41" fontId="6" fillId="0" borderId="53" xfId="1" applyFont="1" applyFill="1" applyBorder="1" applyAlignment="1">
      <alignment horizontal="right" vertical="center"/>
    </xf>
    <xf numFmtId="0" fontId="23" fillId="0" borderId="90" xfId="0" applyFont="1" applyBorder="1">
      <alignment vertical="center"/>
    </xf>
    <xf numFmtId="49" fontId="7" fillId="0" borderId="89" xfId="0" applyNumberFormat="1" applyFont="1" applyBorder="1" applyAlignment="1">
      <alignment horizontal="left" vertical="center" shrinkToFit="1"/>
    </xf>
    <xf numFmtId="177" fontId="6" fillId="0" borderId="104" xfId="1" applyNumberFormat="1" applyFont="1" applyBorder="1" applyAlignment="1">
      <alignment horizontal="right" vertical="center"/>
    </xf>
    <xf numFmtId="177" fontId="6" fillId="0" borderId="104" xfId="0" applyNumberFormat="1" applyFont="1" applyBorder="1" applyAlignment="1">
      <alignment horizontal="right" vertical="center"/>
    </xf>
    <xf numFmtId="9" fontId="6" fillId="0" borderId="104" xfId="0" applyNumberFormat="1" applyFont="1" applyBorder="1" applyAlignment="1">
      <alignment vertical="center"/>
    </xf>
    <xf numFmtId="0" fontId="23" fillId="0" borderId="105" xfId="0" applyFont="1" applyBorder="1">
      <alignment vertical="center"/>
    </xf>
    <xf numFmtId="177" fontId="6" fillId="0" borderId="106" xfId="1" applyNumberFormat="1" applyFont="1" applyBorder="1" applyAlignment="1">
      <alignment horizontal="right" vertical="center"/>
    </xf>
    <xf numFmtId="41" fontId="6" fillId="0" borderId="104" xfId="1" applyFont="1" applyFill="1" applyBorder="1" applyAlignment="1">
      <alignment horizontal="left" vertical="center" shrinkToFit="1"/>
    </xf>
    <xf numFmtId="41" fontId="6" fillId="0" borderId="83" xfId="1" applyFont="1" applyFill="1" applyBorder="1" applyAlignment="1">
      <alignment horizontal="right" vertical="center"/>
    </xf>
    <xf numFmtId="0" fontId="23" fillId="0" borderId="105" xfId="0" applyFont="1" applyBorder="1" applyAlignment="1">
      <alignment vertical="center" wrapText="1"/>
    </xf>
    <xf numFmtId="0" fontId="24" fillId="0" borderId="101" xfId="0" applyFont="1" applyBorder="1">
      <alignment vertical="center"/>
    </xf>
    <xf numFmtId="9" fontId="6" fillId="0" borderId="12" xfId="2" applyNumberFormat="1" applyFont="1" applyBorder="1" applyAlignment="1">
      <alignment vertical="center"/>
    </xf>
    <xf numFmtId="41" fontId="23" fillId="0" borderId="100" xfId="1" applyFont="1" applyBorder="1">
      <alignment vertical="center"/>
    </xf>
    <xf numFmtId="41" fontId="6" fillId="0" borderId="98" xfId="1" applyFont="1" applyFill="1" applyBorder="1" applyAlignment="1">
      <alignment horizontal="left" vertical="center" shrinkToFit="1"/>
    </xf>
    <xf numFmtId="41" fontId="6" fillId="0" borderId="99" xfId="1" applyFont="1" applyFill="1" applyBorder="1" applyAlignment="1">
      <alignment horizontal="right" vertical="center"/>
    </xf>
    <xf numFmtId="41" fontId="6" fillId="0" borderId="90" xfId="1" applyFont="1" applyBorder="1" applyAlignment="1">
      <alignment vertical="center"/>
    </xf>
    <xf numFmtId="0" fontId="24" fillId="0" borderId="14" xfId="0" applyFont="1" applyBorder="1">
      <alignment vertical="center"/>
    </xf>
    <xf numFmtId="9" fontId="6" fillId="0" borderId="2" xfId="0" applyNumberFormat="1" applyFont="1" applyFill="1" applyBorder="1" applyAlignment="1">
      <alignment vertical="center"/>
    </xf>
    <xf numFmtId="0" fontId="23" fillId="0" borderId="67" xfId="0" applyFont="1" applyBorder="1" applyAlignment="1">
      <alignment vertical="center" wrapText="1"/>
    </xf>
    <xf numFmtId="9" fontId="6" fillId="0" borderId="12" xfId="0" applyNumberFormat="1" applyFont="1" applyFill="1" applyBorder="1" applyAlignment="1">
      <alignment vertical="center"/>
    </xf>
    <xf numFmtId="177" fontId="34" fillId="5" borderId="9" xfId="1" applyNumberFormat="1" applyFont="1" applyFill="1" applyBorder="1" applyAlignment="1">
      <alignment horizontal="right" vertical="center"/>
    </xf>
    <xf numFmtId="9" fontId="19" fillId="5" borderId="13" xfId="2" applyFont="1" applyFill="1" applyBorder="1">
      <alignment vertical="center"/>
    </xf>
    <xf numFmtId="41" fontId="34" fillId="5" borderId="21" xfId="1" applyFont="1" applyFill="1" applyBorder="1" applyAlignment="1">
      <alignment horizontal="center" vertical="center"/>
    </xf>
    <xf numFmtId="9" fontId="19" fillId="0" borderId="107" xfId="2" applyFont="1" applyBorder="1">
      <alignment vertical="center"/>
    </xf>
    <xf numFmtId="177" fontId="28" fillId="0" borderId="38" xfId="0" applyNumberFormat="1" applyFont="1" applyBorder="1" applyAlignment="1">
      <alignment horizontal="right" vertical="center" shrinkToFit="1"/>
    </xf>
    <xf numFmtId="177" fontId="28" fillId="0" borderId="37" xfId="0" applyNumberFormat="1" applyFont="1" applyBorder="1" applyAlignment="1">
      <alignment horizontal="right" vertical="center" shrinkToFit="1"/>
    </xf>
    <xf numFmtId="177" fontId="28" fillId="0" borderId="36" xfId="0" applyNumberFormat="1" applyFont="1" applyBorder="1" applyAlignment="1">
      <alignment horizontal="right" vertical="center" shrinkToFit="1"/>
    </xf>
    <xf numFmtId="177" fontId="26" fillId="7" borderId="109" xfId="0" applyNumberFormat="1" applyFont="1" applyFill="1" applyBorder="1" applyAlignment="1">
      <alignment horizontal="right" vertical="center" wrapText="1"/>
    </xf>
    <xf numFmtId="177" fontId="29" fillId="0" borderId="18" xfId="0" applyNumberFormat="1" applyFont="1" applyBorder="1" applyAlignment="1">
      <alignment horizontal="right" vertical="center" shrinkToFit="1"/>
    </xf>
    <xf numFmtId="0" fontId="27" fillId="0" borderId="108" xfId="0" applyFont="1" applyBorder="1" applyAlignment="1">
      <alignment horizontal="center" vertical="center"/>
    </xf>
    <xf numFmtId="177" fontId="29" fillId="0" borderId="96" xfId="0" applyNumberFormat="1" applyFont="1" applyBorder="1" applyAlignment="1">
      <alignment horizontal="right" vertical="center" shrinkToFit="1"/>
    </xf>
    <xf numFmtId="0" fontId="41" fillId="0" borderId="0" xfId="0" applyFont="1" applyAlignment="1">
      <alignment horizontal="justify" vertical="center" wrapText="1"/>
    </xf>
    <xf numFmtId="49" fontId="40" fillId="0" borderId="110" xfId="0" applyNumberFormat="1" applyFont="1" applyFill="1" applyBorder="1" applyAlignment="1">
      <alignment horizontal="left" vertical="center" wrapText="1"/>
    </xf>
    <xf numFmtId="49" fontId="40" fillId="0" borderId="101" xfId="0" applyNumberFormat="1" applyFont="1" applyFill="1" applyBorder="1" applyAlignment="1">
      <alignment horizontal="left" vertical="center" wrapText="1"/>
    </xf>
    <xf numFmtId="177" fontId="6" fillId="0" borderId="111" xfId="1" applyNumberFormat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 shrinkToFit="1"/>
    </xf>
    <xf numFmtId="49" fontId="33" fillId="0" borderId="62" xfId="0" applyNumberFormat="1" applyFont="1" applyBorder="1" applyAlignment="1">
      <alignment horizontal="center" vertical="center" shrinkToFit="1"/>
    </xf>
    <xf numFmtId="49" fontId="33" fillId="0" borderId="63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/>
    </xf>
    <xf numFmtId="49" fontId="31" fillId="2" borderId="46" xfId="0" applyNumberFormat="1" applyFont="1" applyFill="1" applyBorder="1" applyAlignment="1">
      <alignment horizontal="center" vertical="center" shrinkToFit="1"/>
    </xf>
    <xf numFmtId="49" fontId="31" fillId="2" borderId="47" xfId="0" applyNumberFormat="1" applyFont="1" applyFill="1" applyBorder="1" applyAlignment="1">
      <alignment horizontal="center" vertical="center" shrinkToFit="1"/>
    </xf>
    <xf numFmtId="176" fontId="31" fillId="2" borderId="48" xfId="1" applyNumberFormat="1" applyFont="1" applyFill="1" applyBorder="1" applyAlignment="1">
      <alignment horizontal="center" vertical="center" wrapText="1"/>
    </xf>
    <xf numFmtId="176" fontId="31" fillId="2" borderId="39" xfId="1" applyNumberFormat="1" applyFont="1" applyFill="1" applyBorder="1" applyAlignment="1">
      <alignment horizontal="center" vertical="center" wrapText="1"/>
    </xf>
    <xf numFmtId="176" fontId="31" fillId="2" borderId="3" xfId="1" applyNumberFormat="1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49" fontId="31" fillId="2" borderId="52" xfId="0" applyNumberFormat="1" applyFont="1" applyFill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49" fontId="31" fillId="2" borderId="2" xfId="0" applyNumberFormat="1" applyFont="1" applyFill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 shrinkToFit="1"/>
    </xf>
    <xf numFmtId="49" fontId="31" fillId="2" borderId="50" xfId="0" applyNumberFormat="1" applyFont="1" applyFill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1" fillId="2" borderId="20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49" fontId="31" fillId="2" borderId="81" xfId="0" applyNumberFormat="1" applyFont="1" applyFill="1" applyBorder="1" applyAlignment="1">
      <alignment horizontal="center" vertical="center" shrinkToFit="1"/>
    </xf>
    <xf numFmtId="0" fontId="32" fillId="0" borderId="82" xfId="0" applyFont="1" applyBorder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8" xfId="0" applyNumberFormat="1" applyFont="1" applyFill="1" applyBorder="1" applyAlignment="1">
      <alignment horizontal="left" vertical="center"/>
    </xf>
    <xf numFmtId="49" fontId="7" fillId="3" borderId="56" xfId="0" applyNumberFormat="1" applyFont="1" applyFill="1" applyBorder="1" applyAlignment="1">
      <alignment horizontal="left" vertical="center" shrinkToFit="1"/>
    </xf>
    <xf numFmtId="49" fontId="7" fillId="3" borderId="13" xfId="0" applyNumberFormat="1" applyFont="1" applyFill="1" applyBorder="1" applyAlignment="1">
      <alignment horizontal="left" vertical="center" shrinkToFit="1"/>
    </xf>
    <xf numFmtId="49" fontId="7" fillId="4" borderId="13" xfId="0" applyNumberFormat="1" applyFont="1" applyFill="1" applyBorder="1" applyAlignment="1">
      <alignment horizontal="left" vertical="center" shrinkToFit="1"/>
    </xf>
    <xf numFmtId="49" fontId="7" fillId="0" borderId="7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61" xfId="0" applyNumberFormat="1" applyFont="1" applyBorder="1" applyAlignment="1">
      <alignment horizontal="center" vertical="center" shrinkToFit="1"/>
    </xf>
    <xf numFmtId="49" fontId="7" fillId="0" borderId="62" xfId="0" applyNumberFormat="1" applyFont="1" applyBorder="1" applyAlignment="1">
      <alignment horizontal="center" vertical="center" shrinkToFit="1"/>
    </xf>
    <xf numFmtId="49" fontId="21" fillId="2" borderId="72" xfId="0" applyNumberFormat="1" applyFont="1" applyFill="1" applyBorder="1" applyAlignment="1">
      <alignment horizontal="center" vertical="center" shrinkToFit="1"/>
    </xf>
    <xf numFmtId="49" fontId="21" fillId="2" borderId="50" xfId="0" applyNumberFormat="1" applyFont="1" applyFill="1" applyBorder="1" applyAlignment="1">
      <alignment horizontal="center" vertical="center" shrinkToFit="1"/>
    </xf>
    <xf numFmtId="176" fontId="21" fillId="2" borderId="47" xfId="1" applyNumberFormat="1" applyFont="1" applyFill="1" applyBorder="1" applyAlignment="1">
      <alignment horizontal="center" vertical="center" wrapText="1"/>
    </xf>
    <xf numFmtId="176" fontId="21" fillId="2" borderId="11" xfId="1" applyNumberFormat="1" applyFont="1" applyFill="1" applyBorder="1" applyAlignment="1">
      <alignment horizontal="center" vertical="center" wrapText="1"/>
    </xf>
    <xf numFmtId="176" fontId="21" fillId="2" borderId="33" xfId="1" applyNumberFormat="1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49" fontId="21" fillId="2" borderId="66" xfId="0" applyNumberFormat="1" applyFont="1" applyFill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49" fontId="21" fillId="2" borderId="2" xfId="0" applyNumberFormat="1" applyFont="1" applyFill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49" fontId="21" fillId="2" borderId="14" xfId="0" applyNumberFormat="1" applyFont="1" applyFill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2" borderId="112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85" zoomScaleNormal="85" workbookViewId="0">
      <selection activeCell="C11" sqref="C11"/>
    </sheetView>
  </sheetViews>
  <sheetFormatPr defaultRowHeight="16.5" x14ac:dyDescent="0.3"/>
  <cols>
    <col min="1" max="1" width="5.5" customWidth="1"/>
    <col min="2" max="9" width="19" customWidth="1"/>
  </cols>
  <sheetData>
    <row r="1" spans="1:9" ht="73.5" customHeight="1" x14ac:dyDescent="0.3">
      <c r="A1" s="292" t="s">
        <v>131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3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42" customHeight="1" thickBot="1" x14ac:dyDescent="0.35">
      <c r="A3" s="294" t="s">
        <v>14</v>
      </c>
      <c r="B3" s="295"/>
      <c r="C3" s="295"/>
      <c r="D3" s="295"/>
      <c r="E3" s="295"/>
      <c r="F3" s="295"/>
      <c r="G3" s="295"/>
      <c r="H3" s="295"/>
      <c r="I3" s="295"/>
    </row>
    <row r="4" spans="1:9" ht="45" customHeight="1" thickBot="1" x14ac:dyDescent="0.35">
      <c r="A4" s="10"/>
      <c r="B4" s="11" t="s">
        <v>22</v>
      </c>
      <c r="C4" s="12" t="s">
        <v>103</v>
      </c>
      <c r="D4" s="12" t="s">
        <v>104</v>
      </c>
      <c r="E4" s="12" t="s">
        <v>23</v>
      </c>
      <c r="F4" s="13" t="s">
        <v>39</v>
      </c>
      <c r="G4" s="12" t="s">
        <v>103</v>
      </c>
      <c r="H4" s="12" t="s">
        <v>105</v>
      </c>
      <c r="I4" s="18" t="s">
        <v>23</v>
      </c>
    </row>
    <row r="5" spans="1:9" ht="43.5" customHeight="1" thickBot="1" x14ac:dyDescent="0.2">
      <c r="A5" s="14"/>
      <c r="B5" s="15" t="s">
        <v>24</v>
      </c>
      <c r="C5" s="16">
        <f>SUM(C6:C10)</f>
        <v>694391002</v>
      </c>
      <c r="D5" s="16">
        <f>SUM(D6:D10)</f>
        <v>731633000</v>
      </c>
      <c r="E5" s="16">
        <f>D5-C5</f>
        <v>37241998</v>
      </c>
      <c r="F5" s="17" t="s">
        <v>25</v>
      </c>
      <c r="G5" s="16">
        <f>SUM(G6:G11)</f>
        <v>694391002</v>
      </c>
      <c r="H5" s="16">
        <f>SUM(H6:H11)</f>
        <v>731633000</v>
      </c>
      <c r="I5" s="19">
        <f>H5-G5</f>
        <v>37241998</v>
      </c>
    </row>
    <row r="6" spans="1:9" ht="43.5" customHeight="1" thickTop="1" x14ac:dyDescent="0.15">
      <c r="A6" s="14"/>
      <c r="B6" s="89" t="s">
        <v>26</v>
      </c>
      <c r="C6" s="86"/>
      <c r="D6" s="86"/>
      <c r="E6" s="90">
        <f t="shared" ref="E6:E8" si="0">SUM(C6-D6)</f>
        <v>0</v>
      </c>
      <c r="F6" s="91" t="s">
        <v>27</v>
      </c>
      <c r="G6" s="83">
        <v>464985770</v>
      </c>
      <c r="H6" s="83">
        <v>596719930</v>
      </c>
      <c r="I6" s="277">
        <f>H6-G6</f>
        <v>131734160</v>
      </c>
    </row>
    <row r="7" spans="1:9" ht="43.5" customHeight="1" x14ac:dyDescent="0.15">
      <c r="A7" s="14"/>
      <c r="B7" s="92" t="s">
        <v>28</v>
      </c>
      <c r="C7" s="88">
        <v>683978910</v>
      </c>
      <c r="D7" s="88">
        <v>729233000</v>
      </c>
      <c r="E7" s="93">
        <f>D7-C7</f>
        <v>45254090</v>
      </c>
      <c r="F7" s="94" t="s">
        <v>29</v>
      </c>
      <c r="G7" s="84">
        <v>2000000</v>
      </c>
      <c r="H7" s="85">
        <v>1050000</v>
      </c>
      <c r="I7" s="278">
        <f t="shared" ref="I7:I10" si="1">H7-G7</f>
        <v>-950000</v>
      </c>
    </row>
    <row r="8" spans="1:9" ht="43.5" customHeight="1" x14ac:dyDescent="0.15">
      <c r="A8" s="14"/>
      <c r="B8" s="95" t="s">
        <v>30</v>
      </c>
      <c r="C8" s="85"/>
      <c r="D8" s="85"/>
      <c r="E8" s="93">
        <f t="shared" si="0"/>
        <v>0</v>
      </c>
      <c r="F8" s="94" t="s">
        <v>31</v>
      </c>
      <c r="G8" s="100">
        <v>36725392</v>
      </c>
      <c r="H8" s="85">
        <v>28755430</v>
      </c>
      <c r="I8" s="278">
        <f t="shared" si="1"/>
        <v>-7969962</v>
      </c>
    </row>
    <row r="9" spans="1:9" ht="43.5" customHeight="1" x14ac:dyDescent="0.15">
      <c r="A9" s="14"/>
      <c r="B9" s="89" t="s">
        <v>32</v>
      </c>
      <c r="C9" s="84">
        <v>4312092</v>
      </c>
      <c r="D9" s="84">
        <v>1000000</v>
      </c>
      <c r="E9" s="97">
        <f>D9-C9</f>
        <v>-3312092</v>
      </c>
      <c r="F9" s="98" t="s">
        <v>43</v>
      </c>
      <c r="G9" s="99">
        <v>27609500</v>
      </c>
      <c r="H9" s="99">
        <v>1084500</v>
      </c>
      <c r="I9" s="278">
        <f t="shared" si="1"/>
        <v>-26525000</v>
      </c>
    </row>
    <row r="10" spans="1:9" ht="43.5" customHeight="1" x14ac:dyDescent="0.15">
      <c r="A10" s="14" t="s">
        <v>64</v>
      </c>
      <c r="B10" s="92" t="s">
        <v>33</v>
      </c>
      <c r="C10" s="280">
        <v>6100000</v>
      </c>
      <c r="D10" s="280">
        <v>1400000</v>
      </c>
      <c r="E10" s="281">
        <f>D10-C10</f>
        <v>-4700000</v>
      </c>
      <c r="F10" s="94" t="s">
        <v>34</v>
      </c>
      <c r="G10" s="85">
        <v>127670340</v>
      </c>
      <c r="H10" s="85">
        <v>103623140</v>
      </c>
      <c r="I10" s="278">
        <f t="shared" si="1"/>
        <v>-24047200</v>
      </c>
    </row>
    <row r="11" spans="1:9" ht="43.5" customHeight="1" thickBot="1" x14ac:dyDescent="0.2">
      <c r="A11" s="14"/>
      <c r="B11" s="282" t="s">
        <v>35</v>
      </c>
      <c r="C11" s="209"/>
      <c r="D11" s="209"/>
      <c r="E11" s="283">
        <f>SUM(C11-D11)</f>
        <v>0</v>
      </c>
      <c r="F11" s="96" t="s">
        <v>36</v>
      </c>
      <c r="G11" s="209">
        <v>35400000</v>
      </c>
      <c r="H11" s="87">
        <v>400000</v>
      </c>
      <c r="I11" s="279">
        <f t="shared" ref="I11" si="2">SUM(G11-H11)</f>
        <v>35000000</v>
      </c>
    </row>
    <row r="12" spans="1:9" ht="16.5" customHeight="1" x14ac:dyDescent="0.15">
      <c r="A12" s="14"/>
      <c r="B12" s="14"/>
      <c r="C12" s="14"/>
      <c r="D12" s="14"/>
      <c r="E12" s="14"/>
      <c r="F12" s="14"/>
      <c r="G12" s="82"/>
      <c r="H12" s="14"/>
      <c r="I12" s="14"/>
    </row>
    <row r="13" spans="1:9" ht="12.75" customHeight="1" x14ac:dyDescent="0.3">
      <c r="A13" s="10"/>
      <c r="B13" s="296"/>
      <c r="C13" s="296"/>
      <c r="D13" s="296"/>
      <c r="E13" s="296"/>
      <c r="F13" s="296"/>
      <c r="G13" s="296"/>
      <c r="H13" s="296"/>
      <c r="I13" s="296"/>
    </row>
    <row r="14" spans="1:9" ht="12.7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20.100000000000001" customHeight="1" x14ac:dyDescent="0.3">
      <c r="A15" s="10"/>
      <c r="B15" s="297"/>
      <c r="C15" s="297"/>
      <c r="D15" s="297"/>
      <c r="E15" s="297"/>
      <c r="F15" s="297"/>
      <c r="G15" s="297"/>
      <c r="H15" s="297"/>
      <c r="I15" s="297"/>
    </row>
    <row r="16" spans="1:9" ht="20.100000000000001" customHeight="1" x14ac:dyDescent="0.3">
      <c r="A16" s="10"/>
      <c r="B16" s="291"/>
      <c r="C16" s="291"/>
      <c r="D16" s="291"/>
      <c r="E16" s="291"/>
      <c r="F16" s="291"/>
      <c r="G16" s="291"/>
      <c r="H16" s="291"/>
      <c r="I16" s="291"/>
    </row>
    <row r="17" spans="1:9" ht="20.100000000000001" customHeight="1" x14ac:dyDescent="0.3">
      <c r="A17" s="212"/>
      <c r="B17" s="291"/>
      <c r="C17" s="291"/>
      <c r="D17" s="291"/>
      <c r="E17" s="291"/>
      <c r="F17" s="291"/>
      <c r="G17" s="291"/>
      <c r="H17" s="291"/>
      <c r="I17" s="291"/>
    </row>
    <row r="18" spans="1:9" ht="20.100000000000001" customHeight="1" x14ac:dyDescent="0.3">
      <c r="A18" s="10"/>
      <c r="B18" s="213"/>
      <c r="C18" s="214"/>
      <c r="D18" s="214"/>
      <c r="E18" s="214"/>
      <c r="F18" s="214"/>
      <c r="G18" s="214"/>
      <c r="H18" s="214"/>
      <c r="I18" s="214"/>
    </row>
    <row r="19" spans="1:9" ht="20.100000000000001" customHeight="1" x14ac:dyDescent="0.3">
      <c r="B19" s="8"/>
      <c r="C19" s="9"/>
      <c r="D19" s="9"/>
      <c r="E19" s="9"/>
      <c r="F19" s="9"/>
      <c r="G19" s="9"/>
      <c r="H19" s="9"/>
      <c r="I19" s="9"/>
    </row>
    <row r="20" spans="1:9" ht="20.100000000000001" customHeight="1" x14ac:dyDescent="0.3">
      <c r="B20" s="8"/>
      <c r="C20" s="290"/>
      <c r="D20" s="290"/>
      <c r="E20" s="290"/>
      <c r="F20" s="290"/>
      <c r="G20" s="290"/>
      <c r="H20" s="290"/>
      <c r="I20" s="290"/>
    </row>
    <row r="21" spans="1:9" ht="20.100000000000001" customHeight="1" x14ac:dyDescent="0.3">
      <c r="B21" s="290"/>
      <c r="C21" s="290"/>
      <c r="D21" s="290"/>
      <c r="E21" s="290"/>
      <c r="F21" s="290"/>
      <c r="G21" s="290"/>
      <c r="H21" s="290"/>
      <c r="I21" s="290"/>
    </row>
    <row r="22" spans="1:9" ht="20.100000000000001" customHeight="1" x14ac:dyDescent="0.3">
      <c r="B22" s="8"/>
      <c r="C22" s="290"/>
      <c r="D22" s="290"/>
      <c r="E22" s="290"/>
      <c r="F22" s="290"/>
      <c r="G22" s="290"/>
      <c r="H22" s="290"/>
      <c r="I22" s="290"/>
    </row>
    <row r="23" spans="1:9" ht="20.100000000000001" customHeight="1" x14ac:dyDescent="0.3">
      <c r="B23" s="8"/>
      <c r="C23" s="290"/>
      <c r="D23" s="290"/>
      <c r="E23" s="290"/>
      <c r="F23" s="290"/>
      <c r="G23" s="290"/>
      <c r="H23" s="290"/>
      <c r="I23" s="290"/>
    </row>
    <row r="24" spans="1:9" ht="20.100000000000001" customHeight="1" x14ac:dyDescent="0.3">
      <c r="B24" s="8"/>
      <c r="C24" s="290"/>
      <c r="D24" s="290"/>
      <c r="E24" s="290"/>
      <c r="F24" s="290"/>
      <c r="G24" s="290"/>
      <c r="H24" s="290"/>
      <c r="I24" s="290"/>
    </row>
    <row r="25" spans="1:9" ht="20.100000000000001" customHeight="1" x14ac:dyDescent="0.3">
      <c r="B25" s="8"/>
      <c r="C25" s="290"/>
      <c r="D25" s="290"/>
      <c r="E25" s="290"/>
      <c r="F25" s="290"/>
      <c r="G25" s="290"/>
      <c r="H25" s="290"/>
      <c r="I25" s="290"/>
    </row>
    <row r="26" spans="1:9" ht="20.100000000000001" customHeight="1" x14ac:dyDescent="0.3">
      <c r="B26" s="8"/>
      <c r="C26" s="290"/>
      <c r="D26" s="290"/>
      <c r="E26" s="290"/>
      <c r="F26" s="290"/>
      <c r="G26" s="290"/>
      <c r="H26" s="290"/>
      <c r="I26" s="290"/>
    </row>
    <row r="27" spans="1:9" ht="20.100000000000001" customHeight="1" x14ac:dyDescent="0.3">
      <c r="B27" s="8"/>
      <c r="C27" s="290"/>
      <c r="D27" s="290"/>
      <c r="E27" s="290"/>
      <c r="F27" s="290"/>
      <c r="G27" s="290"/>
      <c r="H27" s="290"/>
      <c r="I27" s="290"/>
    </row>
    <row r="28" spans="1:9" ht="20.100000000000001" customHeight="1" x14ac:dyDescent="0.3">
      <c r="B28" s="8"/>
      <c r="C28" s="9"/>
      <c r="D28" s="9"/>
      <c r="E28" s="9"/>
      <c r="F28" s="9"/>
      <c r="G28" s="9"/>
      <c r="H28" s="9"/>
      <c r="I28" s="9"/>
    </row>
    <row r="29" spans="1:9" ht="20.100000000000001" customHeight="1" x14ac:dyDescent="0.3">
      <c r="B29" s="8"/>
      <c r="C29" s="290"/>
      <c r="D29" s="290"/>
      <c r="E29" s="290"/>
      <c r="F29" s="290"/>
      <c r="G29" s="290"/>
      <c r="H29" s="290"/>
      <c r="I29" s="290"/>
    </row>
    <row r="30" spans="1:9" ht="17.25" x14ac:dyDescent="0.3">
      <c r="B30" s="8"/>
      <c r="C30" s="8"/>
      <c r="D30" s="8"/>
      <c r="E30" s="8"/>
      <c r="F30" s="8"/>
      <c r="G30" s="8"/>
      <c r="H30" s="8"/>
      <c r="I30" s="8"/>
    </row>
    <row r="31" spans="1:9" ht="17.25" x14ac:dyDescent="0.3">
      <c r="B31" s="8"/>
      <c r="C31" s="290"/>
      <c r="D31" s="290"/>
      <c r="E31" s="290"/>
      <c r="F31" s="290"/>
      <c r="G31" s="290"/>
      <c r="H31" s="290"/>
      <c r="I31" s="290"/>
    </row>
    <row r="32" spans="1:9" ht="17.25" x14ac:dyDescent="0.3">
      <c r="B32" s="8"/>
      <c r="C32" s="9"/>
      <c r="D32" s="9"/>
      <c r="E32" s="9"/>
      <c r="F32" s="9"/>
      <c r="G32" s="9"/>
      <c r="H32" s="9"/>
      <c r="I32" s="9"/>
    </row>
    <row r="33" spans="2:9" ht="17.25" x14ac:dyDescent="0.3">
      <c r="B33" s="290"/>
      <c r="C33" s="290"/>
      <c r="D33" s="290"/>
      <c r="E33" s="290"/>
      <c r="F33" s="290"/>
      <c r="G33" s="290"/>
      <c r="H33" s="290"/>
      <c r="I33" s="290"/>
    </row>
    <row r="34" spans="2:9" ht="17.25" x14ac:dyDescent="0.3">
      <c r="B34" s="8"/>
      <c r="C34" s="8"/>
      <c r="D34" s="8"/>
      <c r="E34" s="8"/>
      <c r="F34" s="8"/>
      <c r="G34" s="8"/>
      <c r="H34" s="8"/>
      <c r="I34" s="8"/>
    </row>
    <row r="35" spans="2:9" ht="17.25" x14ac:dyDescent="0.3">
      <c r="B35" s="290"/>
      <c r="C35" s="290"/>
      <c r="D35" s="290"/>
      <c r="E35" s="290"/>
      <c r="F35" s="290"/>
      <c r="G35" s="290"/>
      <c r="H35" s="290"/>
      <c r="I35" s="290"/>
    </row>
    <row r="36" spans="2:9" ht="17.25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289"/>
      <c r="C37" s="290"/>
      <c r="D37" s="290"/>
      <c r="E37" s="290"/>
      <c r="F37" s="290"/>
      <c r="G37" s="290"/>
      <c r="H37" s="290"/>
      <c r="I37" s="290"/>
    </row>
    <row r="38" spans="2:9" x14ac:dyDescent="0.3">
      <c r="B38" s="290"/>
      <c r="C38" s="290"/>
      <c r="D38" s="290"/>
      <c r="E38" s="290"/>
      <c r="F38" s="290"/>
      <c r="G38" s="290"/>
      <c r="H38" s="290"/>
      <c r="I38" s="290"/>
    </row>
    <row r="39" spans="2:9" ht="42.75" customHeight="1" x14ac:dyDescent="0.3">
      <c r="B39" s="290"/>
      <c r="C39" s="290"/>
      <c r="D39" s="290"/>
      <c r="E39" s="290"/>
      <c r="F39" s="290"/>
      <c r="G39" s="290"/>
      <c r="H39" s="290"/>
      <c r="I39" s="290"/>
    </row>
  </sheetData>
  <mergeCells count="19">
    <mergeCell ref="A1:I1"/>
    <mergeCell ref="A3:I3"/>
    <mergeCell ref="B13:I13"/>
    <mergeCell ref="B15:I15"/>
    <mergeCell ref="B16:I16"/>
    <mergeCell ref="B37:I39"/>
    <mergeCell ref="B17:I17"/>
    <mergeCell ref="C29:I29"/>
    <mergeCell ref="C31:I31"/>
    <mergeCell ref="B33:I33"/>
    <mergeCell ref="B35:I35"/>
    <mergeCell ref="C27:I27"/>
    <mergeCell ref="C20:I20"/>
    <mergeCell ref="B21:I21"/>
    <mergeCell ref="C22:I22"/>
    <mergeCell ref="C23:I23"/>
    <mergeCell ref="C24:I24"/>
    <mergeCell ref="C25:I25"/>
    <mergeCell ref="C26:I26"/>
  </mergeCells>
  <phoneticPr fontId="2" type="noConversion"/>
  <printOptions horizontalCentere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topLeftCell="D1" workbookViewId="0">
      <selection activeCell="D34" sqref="D34"/>
    </sheetView>
  </sheetViews>
  <sheetFormatPr defaultRowHeight="16.5" x14ac:dyDescent="0.3"/>
  <cols>
    <col min="1" max="1" width="1" customWidth="1"/>
    <col min="2" max="12" width="14" customWidth="1"/>
    <col min="15" max="15" width="13" bestFit="1" customWidth="1"/>
  </cols>
  <sheetData>
    <row r="1" spans="2:15" ht="45.75" customHeight="1" x14ac:dyDescent="0.3">
      <c r="B1" s="301" t="s">
        <v>108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2:15" ht="17.25" thickBot="1" x14ac:dyDescent="0.35">
      <c r="B2" s="2"/>
      <c r="C2" s="2"/>
      <c r="D2" s="3"/>
      <c r="E2" s="3"/>
      <c r="F2" s="4"/>
      <c r="G2" s="1"/>
      <c r="H2" s="5"/>
      <c r="I2" s="5"/>
      <c r="J2" s="2"/>
      <c r="K2" s="2"/>
      <c r="L2" s="4"/>
    </row>
    <row r="3" spans="2:15" x14ac:dyDescent="0.3">
      <c r="B3" s="302" t="s">
        <v>0</v>
      </c>
      <c r="C3" s="303"/>
      <c r="D3" s="303"/>
      <c r="E3" s="304" t="s">
        <v>106</v>
      </c>
      <c r="F3" s="304" t="s">
        <v>107</v>
      </c>
      <c r="G3" s="307" t="s">
        <v>1</v>
      </c>
      <c r="H3" s="308"/>
      <c r="I3" s="322" t="s">
        <v>45</v>
      </c>
      <c r="J3" s="317" t="s">
        <v>46</v>
      </c>
      <c r="K3" s="318"/>
      <c r="L3" s="319"/>
    </row>
    <row r="4" spans="2:15" x14ac:dyDescent="0.3">
      <c r="B4" s="309" t="s">
        <v>2</v>
      </c>
      <c r="C4" s="311" t="s">
        <v>3</v>
      </c>
      <c r="D4" s="311" t="s">
        <v>4</v>
      </c>
      <c r="E4" s="305"/>
      <c r="F4" s="305"/>
      <c r="G4" s="313" t="s">
        <v>5</v>
      </c>
      <c r="H4" s="315" t="s">
        <v>44</v>
      </c>
      <c r="I4" s="323"/>
      <c r="J4" s="320" t="s">
        <v>47</v>
      </c>
      <c r="K4" s="311" t="s">
        <v>48</v>
      </c>
      <c r="L4" s="325" t="s">
        <v>65</v>
      </c>
      <c r="O4" s="288"/>
    </row>
    <row r="5" spans="2:15" ht="17.25" thickBot="1" x14ac:dyDescent="0.35">
      <c r="B5" s="310"/>
      <c r="C5" s="312"/>
      <c r="D5" s="312"/>
      <c r="E5" s="306"/>
      <c r="F5" s="306"/>
      <c r="G5" s="314"/>
      <c r="H5" s="316"/>
      <c r="I5" s="324"/>
      <c r="J5" s="321"/>
      <c r="K5" s="312"/>
      <c r="L5" s="326"/>
    </row>
    <row r="6" spans="2:15" ht="17.25" thickTop="1" x14ac:dyDescent="0.3">
      <c r="B6" s="298" t="s">
        <v>6</v>
      </c>
      <c r="C6" s="299"/>
      <c r="D6" s="300"/>
      <c r="E6" s="101">
        <f>E7+E15+E21</f>
        <v>694391002</v>
      </c>
      <c r="F6" s="101">
        <f>F7+F15+F21</f>
        <v>731633000</v>
      </c>
      <c r="G6" s="102">
        <f>F6-E6</f>
        <v>37241998</v>
      </c>
      <c r="H6" s="180">
        <f>G6/E6</f>
        <v>5.3632604530782786E-2</v>
      </c>
      <c r="I6" s="189"/>
      <c r="J6" s="167">
        <f>SUM(J7)</f>
        <v>729233000</v>
      </c>
      <c r="K6" s="103">
        <f>K7+K21</f>
        <v>2400000</v>
      </c>
      <c r="L6" s="104">
        <f>L15</f>
        <v>0</v>
      </c>
    </row>
    <row r="7" spans="2:15" x14ac:dyDescent="0.3">
      <c r="B7" s="105" t="s">
        <v>8</v>
      </c>
      <c r="C7" s="106"/>
      <c r="D7" s="107"/>
      <c r="E7" s="108">
        <f>E8</f>
        <v>683978910</v>
      </c>
      <c r="F7" s="108">
        <f>F8</f>
        <v>729233000</v>
      </c>
      <c r="G7" s="109">
        <f>F7-E7</f>
        <v>45254090</v>
      </c>
      <c r="H7" s="181">
        <f>G7/E7</f>
        <v>6.6162990317932463E-2</v>
      </c>
      <c r="I7" s="190"/>
      <c r="J7" s="168">
        <f>J8</f>
        <v>729233000</v>
      </c>
      <c r="K7" s="110">
        <f>K8</f>
        <v>2000000</v>
      </c>
      <c r="L7" s="111">
        <v>0</v>
      </c>
    </row>
    <row r="8" spans="2:15" x14ac:dyDescent="0.3">
      <c r="B8" s="112"/>
      <c r="C8" s="113" t="s">
        <v>9</v>
      </c>
      <c r="D8" s="114"/>
      <c r="E8" s="115">
        <f>E10+E12+E14</f>
        <v>683978910</v>
      </c>
      <c r="F8" s="115">
        <f>F10+F12+F14</f>
        <v>729233000</v>
      </c>
      <c r="G8" s="116">
        <f>F8-E8</f>
        <v>45254090</v>
      </c>
      <c r="H8" s="182">
        <f>G8/E8</f>
        <v>6.6162990317932463E-2</v>
      </c>
      <c r="I8" s="191"/>
      <c r="J8" s="117">
        <f>SUM(J9:J14)</f>
        <v>729233000</v>
      </c>
      <c r="K8" s="169">
        <f>SUM(K9:K14)</f>
        <v>2000000</v>
      </c>
      <c r="L8" s="119">
        <v>0</v>
      </c>
    </row>
    <row r="9" spans="2:15" x14ac:dyDescent="0.3">
      <c r="B9" s="120"/>
      <c r="C9" s="121"/>
      <c r="D9" s="122" t="s">
        <v>68</v>
      </c>
      <c r="E9" s="123"/>
      <c r="F9" s="123"/>
      <c r="G9" s="124"/>
      <c r="H9" s="183"/>
      <c r="I9" s="125"/>
      <c r="J9" s="150"/>
      <c r="K9" s="127"/>
      <c r="L9" s="128"/>
    </row>
    <row r="10" spans="2:15" x14ac:dyDescent="0.3">
      <c r="B10" s="120"/>
      <c r="C10" s="121"/>
      <c r="D10" s="122" t="s">
        <v>66</v>
      </c>
      <c r="E10" s="26">
        <v>310883000</v>
      </c>
      <c r="F10" s="26">
        <v>331217000</v>
      </c>
      <c r="G10" s="124">
        <f>F10-E10</f>
        <v>20334000</v>
      </c>
      <c r="H10" s="184">
        <f>G10/E10</f>
        <v>6.5407243239418045E-2</v>
      </c>
      <c r="I10" s="175" t="s">
        <v>73</v>
      </c>
      <c r="J10" s="126">
        <v>602124110</v>
      </c>
      <c r="K10" s="127"/>
      <c r="L10" s="128"/>
    </row>
    <row r="11" spans="2:15" x14ac:dyDescent="0.3">
      <c r="B11" s="120"/>
      <c r="C11" s="121"/>
      <c r="D11" s="130" t="s">
        <v>67</v>
      </c>
      <c r="E11" s="149"/>
      <c r="F11" s="131"/>
      <c r="G11" s="132"/>
      <c r="H11" s="185"/>
      <c r="I11" s="176" t="s">
        <v>69</v>
      </c>
      <c r="J11" s="159">
        <v>350000</v>
      </c>
      <c r="K11" s="133">
        <v>1000000</v>
      </c>
      <c r="L11" s="134"/>
    </row>
    <row r="12" spans="2:15" x14ac:dyDescent="0.3">
      <c r="B12" s="120"/>
      <c r="C12" s="121"/>
      <c r="D12" s="160" t="s">
        <v>41</v>
      </c>
      <c r="E12" s="161">
        <v>199554925</v>
      </c>
      <c r="F12" s="161">
        <v>212081000</v>
      </c>
      <c r="G12" s="162">
        <f>F12-E12</f>
        <v>12526075</v>
      </c>
      <c r="H12" s="186">
        <f t="shared" ref="H12" si="0">G12/E12</f>
        <v>6.2770061926559817E-2</v>
      </c>
      <c r="I12" s="177" t="s">
        <v>70</v>
      </c>
      <c r="J12" s="163">
        <v>27098390</v>
      </c>
      <c r="K12" s="164">
        <v>1000000</v>
      </c>
      <c r="L12" s="128"/>
    </row>
    <row r="13" spans="2:15" x14ac:dyDescent="0.3">
      <c r="B13" s="129"/>
      <c r="C13" s="121"/>
      <c r="D13" s="122" t="s">
        <v>40</v>
      </c>
      <c r="E13" s="123"/>
      <c r="F13" s="123"/>
      <c r="G13" s="124"/>
      <c r="H13" s="184"/>
      <c r="I13" s="178" t="s">
        <v>71</v>
      </c>
      <c r="J13" s="151">
        <v>2000000</v>
      </c>
      <c r="K13" s="127"/>
      <c r="L13" s="134"/>
    </row>
    <row r="14" spans="2:15" x14ac:dyDescent="0.3">
      <c r="B14" s="129"/>
      <c r="C14" s="121"/>
      <c r="D14" s="122" t="s">
        <v>42</v>
      </c>
      <c r="E14" s="123">
        <v>173540985</v>
      </c>
      <c r="F14" s="123">
        <v>185935000</v>
      </c>
      <c r="G14" s="124">
        <f>F14-E14</f>
        <v>12394015</v>
      </c>
      <c r="H14" s="186">
        <f>G14/E14</f>
        <v>7.1418374166771034E-2</v>
      </c>
      <c r="I14" s="179" t="s">
        <v>72</v>
      </c>
      <c r="J14" s="152">
        <v>97660500</v>
      </c>
      <c r="K14" s="127"/>
      <c r="L14" s="128"/>
    </row>
    <row r="15" spans="2:15" x14ac:dyDescent="0.3">
      <c r="B15" s="105" t="s">
        <v>15</v>
      </c>
      <c r="C15" s="106"/>
      <c r="D15" s="107"/>
      <c r="E15" s="108">
        <f>E16</f>
        <v>4312092</v>
      </c>
      <c r="F15" s="108">
        <f t="shared" ref="F15" si="1">F16</f>
        <v>1000000</v>
      </c>
      <c r="G15" s="108">
        <f>F15-E15</f>
        <v>-3312092</v>
      </c>
      <c r="H15" s="181">
        <f>G15/E15</f>
        <v>-0.76809400170497288</v>
      </c>
      <c r="I15" s="190"/>
      <c r="J15" s="168">
        <v>0</v>
      </c>
      <c r="K15" s="110">
        <f>K16</f>
        <v>0</v>
      </c>
      <c r="L15" s="111">
        <f>L19</f>
        <v>0</v>
      </c>
    </row>
    <row r="16" spans="2:15" x14ac:dyDescent="0.3">
      <c r="B16" s="112"/>
      <c r="C16" s="113" t="s">
        <v>16</v>
      </c>
      <c r="D16" s="114"/>
      <c r="E16" s="115">
        <f>E18+E20</f>
        <v>4312092</v>
      </c>
      <c r="F16" s="115">
        <f>F18+F20</f>
        <v>1000000</v>
      </c>
      <c r="G16" s="115">
        <f>F16-E16</f>
        <v>-3312092</v>
      </c>
      <c r="H16" s="182">
        <f>G16/E16</f>
        <v>-0.76809400170497288</v>
      </c>
      <c r="I16" s="191"/>
      <c r="J16" s="169">
        <v>0</v>
      </c>
      <c r="K16" s="118">
        <f>K18+K19+K20</f>
        <v>0</v>
      </c>
      <c r="L16" s="119">
        <f>L19</f>
        <v>0</v>
      </c>
    </row>
    <row r="17" spans="2:12" x14ac:dyDescent="0.3">
      <c r="B17" s="120"/>
      <c r="C17" s="121"/>
      <c r="D17" s="122" t="s">
        <v>17</v>
      </c>
      <c r="E17" s="123"/>
      <c r="F17" s="123"/>
      <c r="G17" s="124"/>
      <c r="H17" s="203"/>
      <c r="I17" s="192"/>
      <c r="J17" s="126"/>
      <c r="K17" s="136"/>
      <c r="L17" s="137"/>
    </row>
    <row r="18" spans="2:12" x14ac:dyDescent="0.3">
      <c r="B18" s="120"/>
      <c r="C18" s="121"/>
      <c r="D18" s="122" t="s">
        <v>11</v>
      </c>
      <c r="E18" s="123">
        <v>4300000</v>
      </c>
      <c r="F18" s="123">
        <v>1000000</v>
      </c>
      <c r="G18" s="124">
        <f>F18-E18</f>
        <v>-3300000</v>
      </c>
      <c r="H18" s="211">
        <f t="shared" ref="H18:H21" si="2">G18/E18</f>
        <v>-0.76744186046511631</v>
      </c>
      <c r="I18" s="175"/>
      <c r="J18" s="126"/>
      <c r="K18" s="136"/>
      <c r="L18" s="137"/>
    </row>
    <row r="19" spans="2:12" x14ac:dyDescent="0.3">
      <c r="B19" s="120"/>
      <c r="C19" s="121"/>
      <c r="D19" s="130" t="s">
        <v>37</v>
      </c>
      <c r="E19" s="131"/>
      <c r="F19" s="131"/>
      <c r="G19" s="132"/>
      <c r="H19" s="276"/>
      <c r="I19" s="193"/>
      <c r="J19" s="170"/>
      <c r="K19" s="147"/>
      <c r="L19" s="148"/>
    </row>
    <row r="20" spans="2:12" x14ac:dyDescent="0.3">
      <c r="B20" s="138"/>
      <c r="C20" s="121"/>
      <c r="D20" s="144" t="s">
        <v>38</v>
      </c>
      <c r="E20" s="135">
        <v>12092</v>
      </c>
      <c r="F20" s="135"/>
      <c r="G20" s="124">
        <f t="shared" ref="G20" si="3">E20-F20</f>
        <v>12092</v>
      </c>
      <c r="H20" s="211">
        <v>0</v>
      </c>
      <c r="I20" s="175"/>
      <c r="J20" s="152"/>
      <c r="K20" s="145"/>
      <c r="L20" s="146"/>
    </row>
    <row r="21" spans="2:12" x14ac:dyDescent="0.3">
      <c r="B21" s="105" t="s">
        <v>18</v>
      </c>
      <c r="C21" s="106"/>
      <c r="D21" s="107"/>
      <c r="E21" s="108">
        <f>SUM(E24,E26)</f>
        <v>6100000</v>
      </c>
      <c r="F21" s="108">
        <f>F22</f>
        <v>1400000</v>
      </c>
      <c r="G21" s="273">
        <f>F21-E21</f>
        <v>-4700000</v>
      </c>
      <c r="H21" s="274">
        <f t="shared" si="2"/>
        <v>-0.77049180327868849</v>
      </c>
      <c r="I21" s="275"/>
      <c r="J21" s="168">
        <v>0</v>
      </c>
      <c r="K21" s="110">
        <f>K22</f>
        <v>400000</v>
      </c>
      <c r="L21" s="111"/>
    </row>
    <row r="22" spans="2:12" x14ac:dyDescent="0.3">
      <c r="B22" s="112"/>
      <c r="C22" s="113" t="s">
        <v>19</v>
      </c>
      <c r="D22" s="114"/>
      <c r="E22" s="115">
        <f>SUM(E24,E26)</f>
        <v>6100000</v>
      </c>
      <c r="F22" s="115">
        <f>F24+F26</f>
        <v>1400000</v>
      </c>
      <c r="G22" s="116">
        <f>F22-E22</f>
        <v>-4700000</v>
      </c>
      <c r="H22" s="182">
        <f>G22/E22</f>
        <v>-0.77049180327868849</v>
      </c>
      <c r="I22" s="194"/>
      <c r="J22" s="169">
        <v>0</v>
      </c>
      <c r="K22" s="118">
        <f>K24</f>
        <v>400000</v>
      </c>
      <c r="L22" s="119"/>
    </row>
    <row r="23" spans="2:12" x14ac:dyDescent="0.3">
      <c r="B23" s="120"/>
      <c r="C23" s="139"/>
      <c r="D23" s="140" t="s">
        <v>20</v>
      </c>
      <c r="E23" s="123"/>
      <c r="F23" s="123"/>
      <c r="G23" s="124"/>
      <c r="H23" s="183"/>
      <c r="I23" s="175"/>
      <c r="J23" s="171"/>
      <c r="K23" s="141"/>
      <c r="L23" s="128"/>
    </row>
    <row r="24" spans="2:12" x14ac:dyDescent="0.3">
      <c r="B24" s="120"/>
      <c r="C24" s="121"/>
      <c r="D24" s="140" t="s">
        <v>12</v>
      </c>
      <c r="E24" s="123">
        <v>400000</v>
      </c>
      <c r="F24" s="123">
        <v>400000</v>
      </c>
      <c r="G24" s="124">
        <f>E24-F24</f>
        <v>0</v>
      </c>
      <c r="H24" s="183">
        <f>G24/E24</f>
        <v>0</v>
      </c>
      <c r="I24" s="175" t="s">
        <v>109</v>
      </c>
      <c r="J24" s="172"/>
      <c r="K24" s="141">
        <v>400000</v>
      </c>
      <c r="L24" s="128"/>
    </row>
    <row r="25" spans="2:12" x14ac:dyDescent="0.3">
      <c r="B25" s="120"/>
      <c r="C25" s="121"/>
      <c r="D25" s="142" t="s">
        <v>21</v>
      </c>
      <c r="E25" s="131"/>
      <c r="F25" s="131"/>
      <c r="G25" s="132"/>
      <c r="H25" s="187"/>
      <c r="I25" s="193"/>
      <c r="J25" s="173"/>
      <c r="K25" s="133"/>
      <c r="L25" s="134"/>
    </row>
    <row r="26" spans="2:12" ht="17.25" thickBot="1" x14ac:dyDescent="0.35">
      <c r="B26" s="153"/>
      <c r="C26" s="154"/>
      <c r="D26" s="155" t="s">
        <v>13</v>
      </c>
      <c r="E26" s="156">
        <v>5700000</v>
      </c>
      <c r="F26" s="156">
        <v>1000000</v>
      </c>
      <c r="G26" s="157">
        <f>F26-E26</f>
        <v>-4700000</v>
      </c>
      <c r="H26" s="188">
        <f>G26/E26</f>
        <v>-0.82456140350877194</v>
      </c>
      <c r="I26" s="195"/>
      <c r="J26" s="174"/>
      <c r="K26" s="158"/>
      <c r="L26" s="143"/>
    </row>
  </sheetData>
  <mergeCells count="16">
    <mergeCell ref="B6:D6"/>
    <mergeCell ref="B1:L1"/>
    <mergeCell ref="B3:D3"/>
    <mergeCell ref="F3:F5"/>
    <mergeCell ref="E3:E5"/>
    <mergeCell ref="G3:H3"/>
    <mergeCell ref="B4:B5"/>
    <mergeCell ref="C4:C5"/>
    <mergeCell ref="D4:D5"/>
    <mergeCell ref="G4:G5"/>
    <mergeCell ref="H4:H5"/>
    <mergeCell ref="J3:L3"/>
    <mergeCell ref="J4:J5"/>
    <mergeCell ref="K4:K5"/>
    <mergeCell ref="I3:I5"/>
    <mergeCell ref="L4:L5"/>
  </mergeCells>
  <phoneticPr fontId="2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topLeftCell="B1" workbookViewId="0">
      <selection activeCell="I26" sqref="I26"/>
    </sheetView>
  </sheetViews>
  <sheetFormatPr defaultRowHeight="16.5" x14ac:dyDescent="0.3"/>
  <cols>
    <col min="1" max="1" width="2.875" customWidth="1"/>
    <col min="2" max="2" width="3.75" customWidth="1"/>
    <col min="3" max="3" width="3.375" customWidth="1"/>
    <col min="4" max="4" width="23.25" bestFit="1" customWidth="1"/>
    <col min="5" max="5" width="18.625" customWidth="1"/>
    <col min="6" max="6" width="19.25" customWidth="1"/>
    <col min="7" max="7" width="13.75" customWidth="1"/>
    <col min="8" max="8" width="8.875" bestFit="1" customWidth="1"/>
    <col min="9" max="9" width="45.25" bestFit="1" customWidth="1"/>
    <col min="10" max="10" width="13.125" customWidth="1"/>
    <col min="11" max="11" width="13.75" customWidth="1"/>
    <col min="12" max="12" width="13" customWidth="1"/>
  </cols>
  <sheetData>
    <row r="1" spans="2:12" ht="45.75" customHeight="1" x14ac:dyDescent="0.3">
      <c r="B1" s="301" t="s">
        <v>134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2:12" ht="17.25" thickBot="1" x14ac:dyDescent="0.35">
      <c r="B2" s="2"/>
      <c r="C2" s="2"/>
      <c r="D2" s="3"/>
      <c r="E2" s="3"/>
      <c r="F2" s="4"/>
      <c r="G2" s="1"/>
      <c r="H2" s="5"/>
      <c r="I2" s="5"/>
      <c r="J2" s="2"/>
      <c r="K2" s="2"/>
      <c r="L2" s="4"/>
    </row>
    <row r="3" spans="2:12" ht="16.5" customHeight="1" x14ac:dyDescent="0.3">
      <c r="B3" s="336" t="s">
        <v>0</v>
      </c>
      <c r="C3" s="337"/>
      <c r="D3" s="337"/>
      <c r="E3" s="338" t="s">
        <v>132</v>
      </c>
      <c r="F3" s="338" t="s">
        <v>133</v>
      </c>
      <c r="G3" s="341" t="s">
        <v>1</v>
      </c>
      <c r="H3" s="342"/>
      <c r="I3" s="355" t="s">
        <v>45</v>
      </c>
      <c r="J3" s="343" t="s">
        <v>46</v>
      </c>
      <c r="K3" s="337"/>
      <c r="L3" s="344"/>
    </row>
    <row r="4" spans="2:12" ht="16.5" customHeight="1" x14ac:dyDescent="0.3">
      <c r="B4" s="345" t="s">
        <v>2</v>
      </c>
      <c r="C4" s="347" t="s">
        <v>3</v>
      </c>
      <c r="D4" s="349" t="s">
        <v>4</v>
      </c>
      <c r="E4" s="339"/>
      <c r="F4" s="339"/>
      <c r="G4" s="351" t="s">
        <v>5</v>
      </c>
      <c r="H4" s="353" t="s">
        <v>44</v>
      </c>
      <c r="I4" s="356"/>
      <c r="J4" s="349" t="s">
        <v>47</v>
      </c>
      <c r="K4" s="347" t="s">
        <v>48</v>
      </c>
      <c r="L4" s="165" t="s">
        <v>98</v>
      </c>
    </row>
    <row r="5" spans="2:12" ht="17.25" thickBot="1" x14ac:dyDescent="0.35">
      <c r="B5" s="346"/>
      <c r="C5" s="348"/>
      <c r="D5" s="350"/>
      <c r="E5" s="340"/>
      <c r="F5" s="340"/>
      <c r="G5" s="352"/>
      <c r="H5" s="354"/>
      <c r="I5" s="357"/>
      <c r="J5" s="350"/>
      <c r="K5" s="348"/>
      <c r="L5" s="60" t="s">
        <v>49</v>
      </c>
    </row>
    <row r="6" spans="2:12" ht="17.25" thickTop="1" x14ac:dyDescent="0.3">
      <c r="B6" s="334" t="s">
        <v>6</v>
      </c>
      <c r="C6" s="335"/>
      <c r="D6" s="335"/>
      <c r="E6" s="39">
        <f>E7+E33+E41+E51</f>
        <v>694391002</v>
      </c>
      <c r="F6" s="39">
        <f>F7+F33+F41+F51</f>
        <v>731233000</v>
      </c>
      <c r="G6" s="40">
        <f>F6-E6</f>
        <v>36841998</v>
      </c>
      <c r="H6" s="70">
        <f>G6/E6</f>
        <v>5.3056560200070102E-2</v>
      </c>
      <c r="I6" s="41"/>
      <c r="J6" s="39">
        <f>J7+J33+J41+J51</f>
        <v>729633000</v>
      </c>
      <c r="K6" s="39">
        <f>K7+K33+K41+K51</f>
        <v>2000000</v>
      </c>
      <c r="L6" s="49">
        <f>L7</f>
        <v>0</v>
      </c>
    </row>
    <row r="7" spans="2:12" x14ac:dyDescent="0.3">
      <c r="B7" s="329" t="s">
        <v>50</v>
      </c>
      <c r="C7" s="330"/>
      <c r="D7" s="330"/>
      <c r="E7" s="22">
        <f>E8+E19+E22</f>
        <v>503711162</v>
      </c>
      <c r="F7" s="22">
        <f>F8+F19+F22</f>
        <v>631572500</v>
      </c>
      <c r="G7" s="23">
        <f>F7-E7</f>
        <v>127861338</v>
      </c>
      <c r="H7" s="71">
        <f>G7/E7</f>
        <v>0.25383860364007577</v>
      </c>
      <c r="I7" s="42"/>
      <c r="J7" s="22">
        <f>J8+J19+J22</f>
        <v>629572500</v>
      </c>
      <c r="K7" s="22">
        <f>K8+K19+K22</f>
        <v>2000000</v>
      </c>
      <c r="L7" s="50">
        <f>L22</f>
        <v>0</v>
      </c>
    </row>
    <row r="8" spans="2:12" x14ac:dyDescent="0.3">
      <c r="B8" s="215"/>
      <c r="C8" s="331" t="s">
        <v>51</v>
      </c>
      <c r="D8" s="331"/>
      <c r="E8" s="20">
        <f>SUM(E9:E18)</f>
        <v>464985770</v>
      </c>
      <c r="F8" s="20">
        <f>J8+K8+L8</f>
        <v>602124110</v>
      </c>
      <c r="G8" s="21">
        <f>F8-E8</f>
        <v>137138340</v>
      </c>
      <c r="H8" s="72">
        <f>G8/E8</f>
        <v>0.29493018678829674</v>
      </c>
      <c r="I8" s="43"/>
      <c r="J8" s="20">
        <f>SUM(J9:J18)</f>
        <v>602124110</v>
      </c>
      <c r="K8" s="20">
        <f>SUM(K9:K18)</f>
        <v>0</v>
      </c>
      <c r="L8" s="51"/>
    </row>
    <row r="9" spans="2:12" x14ac:dyDescent="0.3">
      <c r="B9" s="38"/>
      <c r="C9" s="332"/>
      <c r="D9" s="216" t="s">
        <v>7</v>
      </c>
      <c r="E9" s="217"/>
      <c r="F9" s="218"/>
      <c r="G9" s="219"/>
      <c r="H9" s="220"/>
      <c r="I9" s="221"/>
      <c r="J9" s="218"/>
      <c r="K9" s="222"/>
      <c r="L9" s="223"/>
    </row>
    <row r="10" spans="2:12" x14ac:dyDescent="0.3">
      <c r="B10" s="38"/>
      <c r="C10" s="333"/>
      <c r="D10" s="224" t="s">
        <v>84</v>
      </c>
      <c r="E10" s="225">
        <v>341849040</v>
      </c>
      <c r="F10" s="225">
        <f>J10+K10+L10</f>
        <v>451741500</v>
      </c>
      <c r="G10" s="226">
        <f>F10-E10</f>
        <v>109892460</v>
      </c>
      <c r="H10" s="227">
        <f>G10/E10</f>
        <v>0.32146487818131653</v>
      </c>
      <c r="I10" s="228" t="s">
        <v>121</v>
      </c>
      <c r="J10" s="225">
        <v>451741500</v>
      </c>
      <c r="K10" s="229"/>
      <c r="L10" s="230"/>
    </row>
    <row r="11" spans="2:12" ht="21" customHeight="1" x14ac:dyDescent="0.3">
      <c r="B11" s="38"/>
      <c r="C11" s="333"/>
      <c r="D11" s="231" t="s">
        <v>52</v>
      </c>
      <c r="E11" s="232"/>
      <c r="F11" s="232"/>
      <c r="G11" s="233"/>
      <c r="H11" s="234"/>
      <c r="I11" s="235"/>
      <c r="J11" s="232"/>
      <c r="K11" s="236"/>
      <c r="L11" s="237"/>
    </row>
    <row r="12" spans="2:12" x14ac:dyDescent="0.3">
      <c r="B12" s="38"/>
      <c r="C12" s="333"/>
      <c r="D12" s="224" t="s">
        <v>85</v>
      </c>
      <c r="E12" s="225">
        <v>50671910</v>
      </c>
      <c r="F12" s="225">
        <f t="shared" ref="F12:F18" si="0">J12+K12+L12</f>
        <v>66111620</v>
      </c>
      <c r="G12" s="226">
        <f>F12-E12</f>
        <v>15439710</v>
      </c>
      <c r="H12" s="227">
        <f>G12/E12</f>
        <v>0.30469958602310432</v>
      </c>
      <c r="I12" s="228" t="s">
        <v>120</v>
      </c>
      <c r="J12" s="225">
        <v>66111620</v>
      </c>
      <c r="K12" s="229"/>
      <c r="L12" s="230"/>
    </row>
    <row r="13" spans="2:12" x14ac:dyDescent="0.3">
      <c r="B13" s="38"/>
      <c r="C13" s="333"/>
      <c r="D13" s="231" t="s">
        <v>74</v>
      </c>
      <c r="E13" s="232"/>
      <c r="F13" s="232"/>
      <c r="G13" s="233"/>
      <c r="H13" s="234"/>
      <c r="I13" s="238"/>
      <c r="J13" s="232"/>
      <c r="K13" s="236"/>
      <c r="L13" s="237"/>
    </row>
    <row r="14" spans="2:12" ht="30" customHeight="1" x14ac:dyDescent="0.3">
      <c r="B14" s="38"/>
      <c r="C14" s="333"/>
      <c r="D14" s="224" t="s">
        <v>75</v>
      </c>
      <c r="E14" s="225">
        <v>30697980</v>
      </c>
      <c r="F14" s="225">
        <f t="shared" si="0"/>
        <v>28918140</v>
      </c>
      <c r="G14" s="226">
        <f>F14-E14</f>
        <v>-1779840</v>
      </c>
      <c r="H14" s="227">
        <f t="shared" ref="H14:H21" si="1">G14/E14</f>
        <v>-5.7979059208456064E-2</v>
      </c>
      <c r="I14" s="284" t="s">
        <v>122</v>
      </c>
      <c r="J14" s="239">
        <v>28918140</v>
      </c>
      <c r="K14" s="229"/>
      <c r="L14" s="230"/>
    </row>
    <row r="15" spans="2:12" x14ac:dyDescent="0.3">
      <c r="B15" s="38"/>
      <c r="C15" s="333"/>
      <c r="D15" s="231" t="s">
        <v>76</v>
      </c>
      <c r="E15" s="232"/>
      <c r="F15" s="232"/>
      <c r="G15" s="233"/>
      <c r="H15" s="234"/>
      <c r="I15" s="238"/>
      <c r="J15" s="232"/>
      <c r="K15" s="236"/>
      <c r="L15" s="237"/>
    </row>
    <row r="16" spans="2:12" x14ac:dyDescent="0.3">
      <c r="B16" s="38"/>
      <c r="C16" s="333"/>
      <c r="D16" s="224" t="s">
        <v>77</v>
      </c>
      <c r="E16" s="225">
        <v>35771640</v>
      </c>
      <c r="F16" s="225">
        <f t="shared" si="0"/>
        <v>47672850</v>
      </c>
      <c r="G16" s="226">
        <f>F16-E16</f>
        <v>11901210</v>
      </c>
      <c r="H16" s="227">
        <f t="shared" si="1"/>
        <v>0.33269959107270453</v>
      </c>
      <c r="I16" s="241" t="s">
        <v>123</v>
      </c>
      <c r="J16" s="225">
        <v>47672850</v>
      </c>
      <c r="K16" s="229"/>
      <c r="L16" s="230"/>
    </row>
    <row r="17" spans="2:12" x14ac:dyDescent="0.3">
      <c r="B17" s="38"/>
      <c r="C17" s="333"/>
      <c r="D17" s="32" t="s">
        <v>78</v>
      </c>
      <c r="E17" s="6"/>
      <c r="F17" s="6"/>
      <c r="G17" s="7"/>
      <c r="H17" s="73"/>
      <c r="I17" s="27"/>
      <c r="J17" s="6"/>
      <c r="K17" s="34"/>
      <c r="L17" s="52"/>
    </row>
    <row r="18" spans="2:12" x14ac:dyDescent="0.3">
      <c r="B18" s="38"/>
      <c r="C18" s="333"/>
      <c r="D18" s="32" t="s">
        <v>79</v>
      </c>
      <c r="E18" s="6">
        <v>5995200</v>
      </c>
      <c r="F18" s="6">
        <f t="shared" si="0"/>
        <v>7680000</v>
      </c>
      <c r="G18" s="7">
        <f>F18-E18</f>
        <v>1684800</v>
      </c>
      <c r="H18" s="73">
        <f t="shared" si="1"/>
        <v>0.28102481985588473</v>
      </c>
      <c r="I18" s="27" t="s">
        <v>124</v>
      </c>
      <c r="J18" s="6">
        <v>7680000</v>
      </c>
      <c r="K18" s="34"/>
      <c r="L18" s="52"/>
    </row>
    <row r="19" spans="2:12" x14ac:dyDescent="0.3">
      <c r="B19" s="38"/>
      <c r="C19" s="196" t="s">
        <v>80</v>
      </c>
      <c r="D19" s="197" t="s">
        <v>69</v>
      </c>
      <c r="E19" s="198">
        <f>SUM(E20:E21)</f>
        <v>2000000</v>
      </c>
      <c r="F19" s="198">
        <f>J19+K19+L19</f>
        <v>1350000</v>
      </c>
      <c r="G19" s="199">
        <f>F19-E19</f>
        <v>-650000</v>
      </c>
      <c r="H19" s="74">
        <f>G19/E19</f>
        <v>-0.32500000000000001</v>
      </c>
      <c r="I19" s="200"/>
      <c r="J19" s="198">
        <f>J21</f>
        <v>350000</v>
      </c>
      <c r="K19" s="198">
        <f>K21</f>
        <v>1000000</v>
      </c>
      <c r="L19" s="201"/>
    </row>
    <row r="20" spans="2:12" x14ac:dyDescent="0.3">
      <c r="B20" s="38"/>
      <c r="C20" s="31"/>
      <c r="D20" s="32" t="s">
        <v>81</v>
      </c>
      <c r="E20" s="6"/>
      <c r="F20" s="6"/>
      <c r="G20" s="7"/>
      <c r="H20" s="73"/>
      <c r="I20" s="27"/>
      <c r="J20" s="6"/>
      <c r="K20" s="34"/>
      <c r="L20" s="52"/>
    </row>
    <row r="21" spans="2:12" ht="64.5" customHeight="1" x14ac:dyDescent="0.3">
      <c r="B21" s="38"/>
      <c r="C21" s="31"/>
      <c r="D21" s="32" t="s">
        <v>82</v>
      </c>
      <c r="E21" s="6">
        <v>2000000</v>
      </c>
      <c r="F21" s="6">
        <f>J21+K21+L21</f>
        <v>1350000</v>
      </c>
      <c r="G21" s="7">
        <f>F21-E21</f>
        <v>-650000</v>
      </c>
      <c r="H21" s="73">
        <f t="shared" si="1"/>
        <v>-0.32500000000000001</v>
      </c>
      <c r="I21" s="204" t="s">
        <v>125</v>
      </c>
      <c r="J21" s="6">
        <v>350000</v>
      </c>
      <c r="K21" s="34">
        <v>1000000</v>
      </c>
      <c r="L21" s="52"/>
    </row>
    <row r="22" spans="2:12" x14ac:dyDescent="0.3">
      <c r="B22" s="38"/>
      <c r="C22" s="331" t="s">
        <v>83</v>
      </c>
      <c r="D22" s="331"/>
      <c r="E22" s="20">
        <f>SUM(E23:E32)</f>
        <v>36725392</v>
      </c>
      <c r="F22" s="20">
        <f>J22+K22+L22</f>
        <v>28098390</v>
      </c>
      <c r="G22" s="21">
        <f>F22-E22</f>
        <v>-8627002</v>
      </c>
      <c r="H22" s="74">
        <f>G22/E22</f>
        <v>-0.23490564784168949</v>
      </c>
      <c r="I22" s="46"/>
      <c r="J22" s="20">
        <f>SUM(J23:J32)</f>
        <v>27098390</v>
      </c>
      <c r="K22" s="20">
        <f>SUM(K23:K32)</f>
        <v>1000000</v>
      </c>
      <c r="L22" s="205">
        <f>L26</f>
        <v>0</v>
      </c>
    </row>
    <row r="23" spans="2:12" x14ac:dyDescent="0.3">
      <c r="B23" s="38"/>
      <c r="C23" s="65"/>
      <c r="D23" s="242" t="s">
        <v>87</v>
      </c>
      <c r="E23" s="217"/>
      <c r="F23" s="217"/>
      <c r="G23" s="219"/>
      <c r="H23" s="220"/>
      <c r="I23" s="243"/>
      <c r="J23" s="217"/>
      <c r="K23" s="244"/>
      <c r="L23" s="245"/>
    </row>
    <row r="24" spans="2:12" x14ac:dyDescent="0.3">
      <c r="B24" s="38"/>
      <c r="C24" s="31"/>
      <c r="D24" s="246" t="s">
        <v>89</v>
      </c>
      <c r="E24" s="225">
        <v>12301600</v>
      </c>
      <c r="F24" s="225">
        <f>J24+L24+K24</f>
        <v>12200000</v>
      </c>
      <c r="G24" s="226">
        <f>F24-E24</f>
        <v>-101600</v>
      </c>
      <c r="H24" s="227">
        <f>G24/E24</f>
        <v>-8.2590882486830979E-3</v>
      </c>
      <c r="I24" s="286" t="s">
        <v>126</v>
      </c>
      <c r="J24" s="287">
        <v>12200000</v>
      </c>
      <c r="K24" s="247"/>
      <c r="L24" s="248"/>
    </row>
    <row r="25" spans="2:12" x14ac:dyDescent="0.3">
      <c r="B25" s="38"/>
      <c r="C25" s="31"/>
      <c r="D25" s="249" t="s">
        <v>53</v>
      </c>
      <c r="E25" s="232"/>
      <c r="F25" s="232"/>
      <c r="G25" s="233"/>
      <c r="H25" s="234"/>
      <c r="I25" s="241"/>
      <c r="J25" s="232"/>
      <c r="K25" s="251"/>
      <c r="L25" s="252"/>
    </row>
    <row r="26" spans="2:12" ht="24" x14ac:dyDescent="0.3">
      <c r="B26" s="38"/>
      <c r="C26" s="31"/>
      <c r="D26" s="246" t="s">
        <v>86</v>
      </c>
      <c r="E26" s="225">
        <v>16598742</v>
      </c>
      <c r="F26" s="225">
        <f t="shared" ref="F26:F32" si="2">J26+L26+K26</f>
        <v>11398390</v>
      </c>
      <c r="G26" s="226">
        <f>F26-E26</f>
        <v>-5200352</v>
      </c>
      <c r="H26" s="227">
        <f t="shared" ref="H26:H32" si="3">G26/E26</f>
        <v>-0.31329795956826123</v>
      </c>
      <c r="I26" s="241" t="s">
        <v>127</v>
      </c>
      <c r="J26" s="225">
        <v>10398390</v>
      </c>
      <c r="K26" s="247">
        <v>1000000</v>
      </c>
      <c r="L26" s="248">
        <v>0</v>
      </c>
    </row>
    <row r="27" spans="2:12" x14ac:dyDescent="0.3">
      <c r="B27" s="38"/>
      <c r="C27" s="31"/>
      <c r="D27" s="249" t="s">
        <v>54</v>
      </c>
      <c r="E27" s="232"/>
      <c r="F27" s="232"/>
      <c r="G27" s="233"/>
      <c r="H27" s="234"/>
      <c r="I27" s="250"/>
      <c r="J27" s="232"/>
      <c r="K27" s="251"/>
      <c r="L27" s="252"/>
    </row>
    <row r="28" spans="2:12" x14ac:dyDescent="0.3">
      <c r="B28" s="38"/>
      <c r="C28" s="31"/>
      <c r="D28" s="246" t="s">
        <v>90</v>
      </c>
      <c r="E28" s="232">
        <v>6914550</v>
      </c>
      <c r="F28" s="225">
        <f t="shared" si="2"/>
        <v>3600000</v>
      </c>
      <c r="G28" s="226">
        <f>F28-E28</f>
        <v>-3314550</v>
      </c>
      <c r="H28" s="227">
        <f t="shared" si="3"/>
        <v>-0.47935874351910102</v>
      </c>
      <c r="I28" s="253" t="s">
        <v>128</v>
      </c>
      <c r="J28" s="225">
        <v>3600000</v>
      </c>
      <c r="K28" s="247"/>
      <c r="L28" s="248"/>
    </row>
    <row r="29" spans="2:12" x14ac:dyDescent="0.3">
      <c r="B29" s="38"/>
      <c r="C29" s="31"/>
      <c r="D29" s="254" t="s">
        <v>55</v>
      </c>
      <c r="E29" s="255"/>
      <c r="F29" s="255"/>
      <c r="G29" s="256"/>
      <c r="H29" s="257"/>
      <c r="I29" s="258"/>
      <c r="J29" s="259"/>
      <c r="K29" s="260"/>
      <c r="L29" s="261"/>
    </row>
    <row r="30" spans="2:12" x14ac:dyDescent="0.3">
      <c r="B30" s="38"/>
      <c r="C30" s="31"/>
      <c r="D30" s="254" t="s">
        <v>91</v>
      </c>
      <c r="E30" s="255">
        <v>240500</v>
      </c>
      <c r="F30" s="255">
        <f t="shared" si="2"/>
        <v>300000</v>
      </c>
      <c r="G30" s="256">
        <f>F30-E30</f>
        <v>59500</v>
      </c>
      <c r="H30" s="257">
        <f t="shared" si="3"/>
        <v>0.24740124740124741</v>
      </c>
      <c r="I30" s="262" t="s">
        <v>129</v>
      </c>
      <c r="J30" s="259">
        <v>300000</v>
      </c>
      <c r="K30" s="260"/>
      <c r="L30" s="261"/>
    </row>
    <row r="31" spans="2:12" x14ac:dyDescent="0.3">
      <c r="B31" s="38"/>
      <c r="C31" s="31"/>
      <c r="D31" s="32" t="s">
        <v>88</v>
      </c>
      <c r="E31" s="6"/>
      <c r="F31" s="6"/>
      <c r="G31" s="7"/>
      <c r="H31" s="73"/>
      <c r="I31" s="206"/>
      <c r="J31" s="6"/>
      <c r="K31" s="36"/>
      <c r="L31" s="53"/>
    </row>
    <row r="32" spans="2:12" x14ac:dyDescent="0.3">
      <c r="B32" s="240"/>
      <c r="C32" s="31"/>
      <c r="D32" s="32" t="s">
        <v>92</v>
      </c>
      <c r="E32" s="6">
        <v>670000</v>
      </c>
      <c r="F32" s="6">
        <f t="shared" si="2"/>
        <v>600000</v>
      </c>
      <c r="G32" s="7">
        <f>F32-E32</f>
        <v>-70000</v>
      </c>
      <c r="H32" s="73">
        <f t="shared" si="3"/>
        <v>-0.1044776119402985</v>
      </c>
      <c r="I32" s="206" t="s">
        <v>130</v>
      </c>
      <c r="J32" s="202">
        <v>600000</v>
      </c>
      <c r="K32" s="36"/>
      <c r="L32" s="53"/>
    </row>
    <row r="33" spans="2:12" x14ac:dyDescent="0.3">
      <c r="B33" s="329" t="s">
        <v>56</v>
      </c>
      <c r="C33" s="330"/>
      <c r="D33" s="330"/>
      <c r="E33" s="22">
        <f>E34</f>
        <v>27609500</v>
      </c>
      <c r="F33" s="22">
        <f>J33+K33+L33</f>
        <v>2000000</v>
      </c>
      <c r="G33" s="23">
        <f>F33-E33</f>
        <v>-25609500</v>
      </c>
      <c r="H33" s="75">
        <f>G33/E33</f>
        <v>-0.92756116554084644</v>
      </c>
      <c r="I33" s="44"/>
      <c r="J33" s="22">
        <f>J34</f>
        <v>2000000</v>
      </c>
      <c r="K33" s="22">
        <f>K34</f>
        <v>0</v>
      </c>
      <c r="L33" s="45"/>
    </row>
    <row r="34" spans="2:12" x14ac:dyDescent="0.3">
      <c r="B34" s="56"/>
      <c r="C34" s="331" t="s">
        <v>57</v>
      </c>
      <c r="D34" s="331"/>
      <c r="E34" s="20">
        <f>SUM(E35:E40)</f>
        <v>27609500</v>
      </c>
      <c r="F34" s="20">
        <f>J34+K34+L34</f>
        <v>2000000</v>
      </c>
      <c r="G34" s="21">
        <f>F34-E34</f>
        <v>-25609500</v>
      </c>
      <c r="H34" s="74">
        <f>G34/E34</f>
        <v>-0.92756116554084644</v>
      </c>
      <c r="I34" s="46"/>
      <c r="J34" s="20">
        <f>SUM(J35:J40)</f>
        <v>2000000</v>
      </c>
      <c r="K34" s="20">
        <f>SUM(K35:K40)</f>
        <v>0</v>
      </c>
      <c r="L34" s="48"/>
    </row>
    <row r="35" spans="2:12" x14ac:dyDescent="0.3">
      <c r="B35" s="38"/>
      <c r="C35" s="31"/>
      <c r="D35" s="32" t="s">
        <v>115</v>
      </c>
      <c r="E35" s="6"/>
      <c r="F35" s="6"/>
      <c r="G35" s="7"/>
      <c r="H35" s="76"/>
      <c r="I35" s="81"/>
      <c r="J35" s="6"/>
      <c r="K35" s="34"/>
      <c r="L35" s="37"/>
    </row>
    <row r="36" spans="2:12" x14ac:dyDescent="0.3">
      <c r="B36" s="38"/>
      <c r="C36" s="31"/>
      <c r="D36" s="32" t="s">
        <v>116</v>
      </c>
      <c r="E36" s="6">
        <v>6500000</v>
      </c>
      <c r="F36" s="6"/>
      <c r="G36" s="7"/>
      <c r="H36" s="76"/>
      <c r="I36" s="81"/>
      <c r="J36" s="6"/>
      <c r="K36" s="34"/>
      <c r="L36" s="37"/>
    </row>
    <row r="37" spans="2:12" x14ac:dyDescent="0.3">
      <c r="B37" s="38"/>
      <c r="C37" s="31"/>
      <c r="D37" s="32" t="s">
        <v>58</v>
      </c>
      <c r="E37" s="6"/>
      <c r="F37" s="6"/>
      <c r="G37" s="7"/>
      <c r="H37" s="76"/>
      <c r="I37" s="81"/>
      <c r="J37" s="6"/>
      <c r="K37" s="34"/>
      <c r="L37" s="37"/>
    </row>
    <row r="38" spans="2:12" x14ac:dyDescent="0.3">
      <c r="B38" s="38"/>
      <c r="C38" s="31"/>
      <c r="D38" s="263" t="s">
        <v>63</v>
      </c>
      <c r="E38" s="225">
        <v>5000000</v>
      </c>
      <c r="F38" s="225">
        <f>J38+K38+L38</f>
        <v>2000000</v>
      </c>
      <c r="G38" s="226">
        <f>F38-E38</f>
        <v>-3000000</v>
      </c>
      <c r="H38" s="264">
        <f t="shared" ref="H38" si="4">G38/E38</f>
        <v>-0.6</v>
      </c>
      <c r="I38" s="241" t="s">
        <v>110</v>
      </c>
      <c r="J38" s="225">
        <v>2000000</v>
      </c>
      <c r="K38" s="229"/>
      <c r="L38" s="265"/>
    </row>
    <row r="39" spans="2:12" x14ac:dyDescent="0.3">
      <c r="B39" s="38"/>
      <c r="C39" s="31"/>
      <c r="D39" s="32" t="s">
        <v>59</v>
      </c>
      <c r="E39" s="6"/>
      <c r="F39" s="6"/>
      <c r="G39" s="7"/>
      <c r="H39" s="76"/>
      <c r="I39" s="207"/>
      <c r="J39" s="6"/>
      <c r="K39" s="34"/>
      <c r="L39" s="37"/>
    </row>
    <row r="40" spans="2:12" x14ac:dyDescent="0.3">
      <c r="B40" s="38"/>
      <c r="C40" s="33"/>
      <c r="D40" s="32" t="s">
        <v>60</v>
      </c>
      <c r="E40" s="6">
        <v>16109500</v>
      </c>
      <c r="F40" s="6">
        <f>J40+K40+L40</f>
        <v>0</v>
      </c>
      <c r="G40" s="7">
        <f>F40-E40</f>
        <v>-16109500</v>
      </c>
      <c r="H40" s="76">
        <f>G40/E40</f>
        <v>-1</v>
      </c>
      <c r="I40" s="206"/>
      <c r="J40" s="6">
        <v>0</v>
      </c>
      <c r="K40" s="34"/>
      <c r="L40" s="52"/>
    </row>
    <row r="41" spans="2:12" x14ac:dyDescent="0.3">
      <c r="B41" s="63" t="s">
        <v>61</v>
      </c>
      <c r="C41" s="35"/>
      <c r="D41" s="35"/>
      <c r="E41" s="22">
        <f>E42</f>
        <v>127670340</v>
      </c>
      <c r="F41" s="22">
        <f>J41+K41+L41</f>
        <v>97660500</v>
      </c>
      <c r="G41" s="23">
        <f>F41-E41</f>
        <v>-30009840</v>
      </c>
      <c r="H41" s="77">
        <f>G41/E41</f>
        <v>-0.23505725762146479</v>
      </c>
      <c r="I41" s="25"/>
      <c r="J41" s="22">
        <f>J42</f>
        <v>97660500</v>
      </c>
      <c r="K41" s="22">
        <f>K42</f>
        <v>0</v>
      </c>
      <c r="L41" s="45"/>
    </row>
    <row r="42" spans="2:12" x14ac:dyDescent="0.3">
      <c r="B42" s="56"/>
      <c r="C42" s="327" t="s">
        <v>93</v>
      </c>
      <c r="D42" s="328"/>
      <c r="E42" s="20">
        <f>SUM(E43:E50)</f>
        <v>127670340</v>
      </c>
      <c r="F42" s="20">
        <f>SUM(F43:F50)</f>
        <v>97660500</v>
      </c>
      <c r="G42" s="21">
        <f>F42-E42</f>
        <v>-30009840</v>
      </c>
      <c r="H42" s="78">
        <f>G42/E42</f>
        <v>-0.23505725762146479</v>
      </c>
      <c r="I42" s="47"/>
      <c r="J42" s="20">
        <f>J46+J48+J50</f>
        <v>97660500</v>
      </c>
      <c r="K42" s="20">
        <f>K46+K48+K50</f>
        <v>0</v>
      </c>
      <c r="L42" s="48"/>
    </row>
    <row r="43" spans="2:12" x14ac:dyDescent="0.3">
      <c r="B43" s="38"/>
      <c r="C43" s="65"/>
      <c r="D43" s="242" t="s">
        <v>101</v>
      </c>
      <c r="E43" s="217"/>
      <c r="F43" s="217"/>
      <c r="G43" s="219"/>
      <c r="H43" s="220"/>
      <c r="I43" s="221"/>
      <c r="J43" s="217"/>
      <c r="K43" s="266"/>
      <c r="L43" s="267"/>
    </row>
    <row r="44" spans="2:12" x14ac:dyDescent="0.3">
      <c r="B44" s="38"/>
      <c r="C44" s="31"/>
      <c r="D44" s="246" t="s">
        <v>102</v>
      </c>
      <c r="E44" s="225">
        <v>0</v>
      </c>
      <c r="F44" s="225">
        <v>0</v>
      </c>
      <c r="G44" s="226">
        <f>F44-E44</f>
        <v>0</v>
      </c>
      <c r="H44" s="227">
        <v>1</v>
      </c>
      <c r="I44" s="268"/>
      <c r="J44" s="225"/>
      <c r="K44" s="247"/>
      <c r="L44" s="248"/>
    </row>
    <row r="45" spans="2:12" x14ac:dyDescent="0.3">
      <c r="B45" s="38"/>
      <c r="C45" s="31"/>
      <c r="D45" s="32" t="s">
        <v>100</v>
      </c>
      <c r="E45" s="6"/>
      <c r="F45" s="6"/>
      <c r="G45" s="7"/>
      <c r="H45" s="73"/>
      <c r="I45" s="24"/>
      <c r="J45" s="6"/>
      <c r="K45" s="36"/>
      <c r="L45" s="53"/>
    </row>
    <row r="46" spans="2:12" x14ac:dyDescent="0.3">
      <c r="B46" s="38"/>
      <c r="C46" s="31"/>
      <c r="D46" s="32" t="s">
        <v>94</v>
      </c>
      <c r="E46" s="6">
        <v>3803690</v>
      </c>
      <c r="F46" s="6">
        <f>J46+K46+L46</f>
        <v>5500000</v>
      </c>
      <c r="G46" s="7">
        <f>F46-E46</f>
        <v>1696310</v>
      </c>
      <c r="H46" s="79">
        <f>G46/E46</f>
        <v>0.44596431360074035</v>
      </c>
      <c r="I46" s="203"/>
      <c r="J46" s="6">
        <v>5500000</v>
      </c>
      <c r="K46" s="36"/>
      <c r="L46" s="53"/>
    </row>
    <row r="47" spans="2:12" ht="24" x14ac:dyDescent="0.3">
      <c r="B47" s="38"/>
      <c r="C47" s="31"/>
      <c r="D47" s="249" t="s">
        <v>95</v>
      </c>
      <c r="E47" s="232"/>
      <c r="F47" s="232"/>
      <c r="G47" s="233"/>
      <c r="H47" s="270"/>
      <c r="I47" s="271" t="s">
        <v>111</v>
      </c>
      <c r="J47" s="232"/>
      <c r="K47" s="251"/>
      <c r="L47" s="252"/>
    </row>
    <row r="48" spans="2:12" ht="48" x14ac:dyDescent="0.3">
      <c r="B48" s="38"/>
      <c r="C48" s="31"/>
      <c r="D48" s="246" t="s">
        <v>96</v>
      </c>
      <c r="E48" s="225">
        <v>123160050</v>
      </c>
      <c r="F48" s="225">
        <f>J48+K48+L48</f>
        <v>89560500</v>
      </c>
      <c r="G48" s="226">
        <f>F48-E48</f>
        <v>-33599550</v>
      </c>
      <c r="H48" s="272">
        <f>G48/E48</f>
        <v>-0.27281208476287561</v>
      </c>
      <c r="I48" s="241" t="s">
        <v>112</v>
      </c>
      <c r="J48" s="225">
        <v>89560500</v>
      </c>
      <c r="K48" s="247"/>
      <c r="L48" s="248"/>
    </row>
    <row r="49" spans="2:12" x14ac:dyDescent="0.3">
      <c r="B49" s="38"/>
      <c r="C49" s="31"/>
      <c r="D49" s="269" t="s">
        <v>99</v>
      </c>
      <c r="E49" s="232"/>
      <c r="F49" s="232"/>
      <c r="G49" s="233"/>
      <c r="H49" s="270"/>
      <c r="I49" s="166"/>
      <c r="J49" s="232"/>
      <c r="K49" s="251"/>
      <c r="L49" s="252"/>
    </row>
    <row r="50" spans="2:12" ht="22.5" x14ac:dyDescent="0.3">
      <c r="B50" s="38"/>
      <c r="C50" s="31"/>
      <c r="D50" s="210" t="s">
        <v>97</v>
      </c>
      <c r="E50" s="6">
        <v>706600</v>
      </c>
      <c r="F50" s="6">
        <f>J50+K50+L50</f>
        <v>2600000</v>
      </c>
      <c r="G50" s="7">
        <f>F50-E50</f>
        <v>1893400</v>
      </c>
      <c r="H50" s="79">
        <f>G50/E50</f>
        <v>2.6795924143787149</v>
      </c>
      <c r="I50" s="285" t="s">
        <v>113</v>
      </c>
      <c r="J50" s="6">
        <v>2600000</v>
      </c>
      <c r="K50" s="36"/>
      <c r="L50" s="53"/>
    </row>
    <row r="51" spans="2:12" x14ac:dyDescent="0.3">
      <c r="B51" s="63" t="s">
        <v>117</v>
      </c>
      <c r="C51" s="66"/>
      <c r="D51" s="35"/>
      <c r="E51" s="22">
        <f>E52</f>
        <v>35400000</v>
      </c>
      <c r="F51" s="22">
        <f>F52</f>
        <v>0</v>
      </c>
      <c r="G51" s="30">
        <f>F51-E51</f>
        <v>-35400000</v>
      </c>
      <c r="H51" s="71">
        <f>G51/E51</f>
        <v>-1</v>
      </c>
      <c r="I51" s="44"/>
      <c r="J51" s="22">
        <f>J52</f>
        <v>400000</v>
      </c>
      <c r="K51" s="54"/>
      <c r="L51" s="45">
        <f>L52</f>
        <v>0</v>
      </c>
    </row>
    <row r="52" spans="2:12" x14ac:dyDescent="0.3">
      <c r="B52" s="38"/>
      <c r="C52" s="67" t="s">
        <v>118</v>
      </c>
      <c r="D52" s="57"/>
      <c r="E52" s="20">
        <f>E54</f>
        <v>35400000</v>
      </c>
      <c r="F52" s="20">
        <f>F54</f>
        <v>0</v>
      </c>
      <c r="G52" s="28">
        <f>F52-E52</f>
        <v>-35400000</v>
      </c>
      <c r="H52" s="72">
        <f>G52/E52</f>
        <v>-1</v>
      </c>
      <c r="I52" s="46"/>
      <c r="J52" s="20">
        <f>J54</f>
        <v>400000</v>
      </c>
      <c r="K52" s="55"/>
      <c r="L52" s="48">
        <f>L54</f>
        <v>0</v>
      </c>
    </row>
    <row r="53" spans="2:12" x14ac:dyDescent="0.3">
      <c r="B53" s="38"/>
      <c r="C53" s="31"/>
      <c r="D53" s="32" t="s">
        <v>62</v>
      </c>
      <c r="E53" s="6"/>
      <c r="F53" s="6"/>
      <c r="G53" s="29"/>
      <c r="H53" s="73"/>
      <c r="I53" s="24"/>
      <c r="J53" s="6"/>
      <c r="K53" s="34"/>
      <c r="L53" s="52"/>
    </row>
    <row r="54" spans="2:12" ht="17.25" thickBot="1" x14ac:dyDescent="0.35">
      <c r="B54" s="64"/>
      <c r="C54" s="68"/>
      <c r="D54" s="58" t="s">
        <v>119</v>
      </c>
      <c r="E54" s="61">
        <v>35400000</v>
      </c>
      <c r="F54" s="61">
        <f>L54</f>
        <v>0</v>
      </c>
      <c r="G54" s="69">
        <f>F54-E54</f>
        <v>-35400000</v>
      </c>
      <c r="H54" s="80">
        <f>G54/E54</f>
        <v>-1</v>
      </c>
      <c r="I54" s="208" t="s">
        <v>114</v>
      </c>
      <c r="J54" s="61">
        <v>400000</v>
      </c>
      <c r="K54" s="62"/>
      <c r="L54" s="59"/>
    </row>
  </sheetData>
  <mergeCells count="22">
    <mergeCell ref="B6:D6"/>
    <mergeCell ref="B1:L1"/>
    <mergeCell ref="B3:D3"/>
    <mergeCell ref="E3:E5"/>
    <mergeCell ref="F3:F5"/>
    <mergeCell ref="G3:H3"/>
    <mergeCell ref="J3:L3"/>
    <mergeCell ref="B4:B5"/>
    <mergeCell ref="C4:C5"/>
    <mergeCell ref="D4:D5"/>
    <mergeCell ref="G4:G5"/>
    <mergeCell ref="H4:H5"/>
    <mergeCell ref="J4:J5"/>
    <mergeCell ref="K4:K5"/>
    <mergeCell ref="I3:I5"/>
    <mergeCell ref="C42:D42"/>
    <mergeCell ref="B7:D7"/>
    <mergeCell ref="C8:D8"/>
    <mergeCell ref="B33:D33"/>
    <mergeCell ref="C34:D34"/>
    <mergeCell ref="C22:D22"/>
    <mergeCell ref="C9:C18"/>
  </mergeCells>
  <phoneticPr fontId="2" type="noConversion"/>
  <printOptions horizontalCentered="1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예산총칙내용</vt:lpstr>
      <vt:lpstr>세입</vt:lpstr>
      <vt:lpstr>세출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cp:lastPrinted>2021-04-16T05:06:37Z</cp:lastPrinted>
  <dcterms:created xsi:type="dcterms:W3CDTF">2011-11-28T20:42:41Z</dcterms:created>
  <dcterms:modified xsi:type="dcterms:W3CDTF">2021-04-16T05:07:43Z</dcterms:modified>
</cp:coreProperties>
</file>